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'Bilanca'!$A$1:$K$120</definedName>
    <definedName name="_xlnm.Print_Area" localSheetId="6">'Bilješke'!$A$1:$F$32</definedName>
    <definedName name="_xlnm.Print_Area" localSheetId="3">'NT_I'!$A$1:$K$52</definedName>
    <definedName name="_xlnm.Print_Area" localSheetId="0">'OPĆI PODACI'!$A$1:$I$58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<sst xmlns="http://schemas.openxmlformats.org/spreadsheetml/2006/main" count="479" uniqueCount="378">
  <si>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</si>
  <si>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</si>
  <si>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</si>
  <si>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</si>
  <si>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</si>
  <si>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</si>
  <si>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</si>
  <si>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</si>
  <si>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</si>
  <si>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</si>
  <si>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</si>
  <si>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</si>
  <si>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</si>
  <si>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</si>
  <si>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</si>
  <si>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</si>
  <si>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</si>
  <si>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</si>
  <si>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</si>
  <si>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</si>
  <si>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</si>
  <si>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</si>
  <si>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</si>
  <si>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</si>
  <si>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</si>
  <si>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</si>
  <si>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</si>
  <si>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</si>
  <si>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</si>
  <si>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</si>
  <si>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</si>
  <si>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</si>
  <si>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</si>
  <si>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</si>
  <si>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</si>
  <si>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</si>
  <si>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</si>
  <si>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</si>
  <si>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</si>
  <si>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</si>
  <si>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</si>
  <si>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</si>
  <si>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</si>
  <si>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</si>
  <si>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</si>
  <si>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</si>
  <si>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</si>
  <si>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</si>
  <si>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</si>
  <si>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</si>
  <si>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</si>
  <si>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</si>
  <si>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</si>
  <si>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</si>
  <si>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</si>
  <si>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</si>
  <si>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</si>
  <si>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</si>
  <si>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</si>
  <si>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</si>
  <si>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</si>
  <si>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</si>
  <si>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</si>
  <si>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</si>
  <si>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</si>
  <si>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</si>
  <si>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</si>
  <si>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</si>
  <si>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</si>
  <si>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</si>
  <si>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</si>
  <si>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</si>
  <si>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</si>
  <si>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</si>
  <si>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</si>
  <si>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</si>
  <si>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</si>
  <si>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</si>
  <si>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</si>
  <si>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</si>
  <si>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</si>
  <si>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</si>
  <si>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</si>
  <si>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</si>
  <si>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</si>
  <si>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</si>
  <si>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</si>
  <si>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</si>
  <si>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</si>
  <si>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</si>
  <si>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</si>
  <si>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</si>
  <si>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</si>
  <si>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</si>
  <si>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</si>
  <si>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</si>
  <si>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</si>
  <si>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</si>
  <si>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</si>
  <si>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</si>
  <si>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</si>
  <si>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</si>
  <si>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</si>
  <si>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</si>
  <si>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</si>
  <si>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</si>
  <si>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</si>
  <si>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</si>
  <si>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</si>
  <si>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</si>
  <si>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</si>
  <si>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</si>
  <si>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</si>
  <si>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</si>
  <si>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</si>
  <si>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</si>
  <si>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</si>
  <si>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</si>
  <si>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</si>
  <si>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</si>
  <si>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</si>
  <si>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</si>
  <si>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</si>
  <si>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</si>
  <si>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</si>
  <si>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</si>
  <si>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</si>
  <si>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</si>
  <si>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</si>
  <si>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</si>
  <si>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</si>
  <si>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</si>
  <si>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</si>
  <si>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</si>
  <si>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</si>
  <si>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</si>
  <si>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</si>
  <si>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</si>
  <si>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</si>
  <si>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</si>
  <si>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</si>
  <si>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</si>
  <si>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</si>
  <si>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</si>
  <si>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</si>
  <si>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</si>
  <si>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</si>
  <si>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</si>
  <si>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</si>
  <si>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</si>
  <si>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</si>
  <si>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</si>
  <si>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</si>
  <si>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</si>
  <si>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</si>
  <si>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</si>
  <si>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</si>
  <si>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</si>
  <si>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</si>
  <si>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</si>
  <si>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</si>
  <si>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</si>
  <si>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</si>
  <si>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</si>
  <si>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</si>
  <si>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</si>
  <si>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</si>
  <si>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</si>
  <si>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</si>
  <si>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</si>
  <si>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</si>
  <si>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</si>
  <si>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</si>
  <si>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</si>
  <si>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</si>
  <si>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</si>
  <si>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</si>
  <si>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</si>
  <si>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</si>
  <si>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</si>
  <si>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</si>
  <si>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</si>
  <si>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</si>
  <si>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</si>
  <si>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</si>
  <si>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</si>
  <si>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</si>
  <si>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</si>
  <si>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</si>
  <si>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</si>
  <si>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</si>
  <si>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</si>
  <si>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</si>
  <si>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</si>
  <si>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</si>
  <si>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</si>
  <si>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</si>
  <si>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</si>
  <si>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</si>
  <si>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</si>
  <si>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</si>
  <si>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</si>
  <si>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</si>
  <si>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</si>
  <si>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</si>
  <si>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</si>
  <si>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</si>
  <si>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</si>
  <si>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</si>
  <si>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</si>
  <si>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</si>
  <si>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</si>
  <si>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</si>
  <si>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</si>
  <si>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</si>
  <si>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</si>
  <si>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</si>
  <si>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</si>
  <si>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</si>
  <si>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</si>
  <si>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</si>
  <si>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</si>
  <si>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</si>
  <si>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</si>
  <si>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</si>
  <si>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</si>
  <si>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</si>
  <si>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</si>
  <si>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</si>
  <si>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</si>
  <si>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</si>
  <si>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</si>
  <si>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</si>
  <si>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</si>
  <si>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</si>
  <si>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</si>
  <si>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</si>
  <si>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</si>
  <si>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</si>
  <si>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</si>
  <si>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</si>
  <si>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</si>
  <si>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</si>
  <si>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</si>
  <si>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</si>
  <si>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</si>
  <si>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</si>
  <si>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</si>
  <si>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</si>
  <si>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</si>
  <si>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</si>
  <si>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</si>
  <si>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</si>
  <si>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</si>
  <si>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</si>
  <si>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</si>
  <si>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</si>
  <si>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</si>
  <si>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</si>
  <si>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</si>
  <si>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</si>
  <si>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</si>
  <si>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</si>
  <si>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</si>
  <si>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</si>
  <si>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</si>
  <si>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</si>
  <si>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</si>
  <si>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</si>
  <si>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</si>
  <si>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</si>
  <si>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</si>
  <si>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</si>
  <si>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</si>
  <si>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</si>
  <si>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</si>
  <si>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</si>
  <si>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</si>
  <si>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</si>
  <si>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</si>
  <si>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</si>
  <si>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</si>
  <si>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</si>
  <si>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</si>
  <si>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</si>
  <si>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</si>
  <si>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</si>
  <si>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</si>
  <si>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</si>
  <si>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</si>
  <si>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</si>
  <si>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</si>
  <si>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</si>
  <si>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</si>
  <si>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</si>
  <si>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</si>
  <si>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</si>
  <si>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</si>
  <si>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</si>
  <si>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</si>
  <si>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</si>
  <si>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</si>
  <si>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</si>
  <si>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</si>
  <si>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</si>
  <si>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</si>
  <si>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</si>
  <si>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</si>
  <si>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</si>
  <si>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</si>
  <si>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</si>
  <si>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</si>
  <si>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</si>
  <si>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</si>
  <si>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</si>
  <si>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</si>
  <si>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</si>
  <si>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</si>
  <si>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</si>
  <si>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</si>
  <si>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</si>
  <si>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Puntižela d.o.o.</t>
  </si>
  <si>
    <t>Pula</t>
  </si>
  <si>
    <t>03203379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</si>
  <si>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</si>
  <si>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</si>
  <si>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</si>
  <si>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</si>
  <si>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</si>
  <si>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</si>
  <si>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</si>
  <si>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</si>
  <si>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</si>
  <si>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</si>
  <si>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</si>
  <si>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</si>
  <si>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</si>
  <si>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</si>
  <si>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</si>
  <si>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</si>
  <si>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</si>
  <si>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</si>
  <si>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</si>
  <si>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</si>
  <si>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</si>
  <si>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</si>
  <si>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</si>
  <si>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</si>
  <si>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</si>
  <si>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</si>
  <si>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</si>
  <si>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</si>
  <si>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</si>
  <si>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</si>
  <si>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</si>
  <si>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</si>
  <si>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</si>
  <si>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</si>
  <si>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</si>
  <si>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</si>
  <si>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</si>
  <si>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</si>
  <si>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</si>
  <si>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</si>
  <si>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31.03.2017.</t>
  </si>
  <si>
    <t>Imperial d.d.</t>
  </si>
  <si>
    <t>01.01.-31.03. (pripojeno Valamar Rivieri d.d. 31.3.2017. godine)</t>
  </si>
  <si>
    <t xml:space="preserve">                                                      Da (pripojeno Valamar Rivieri d.d. 31.3.2017.godine)</t>
  </si>
  <si>
    <t>Rab</t>
  </si>
  <si>
    <t>03044572</t>
  </si>
  <si>
    <t>1.1.2018.</t>
  </si>
  <si>
    <t>31.03.2018.</t>
  </si>
  <si>
    <t>stanje na dan 31.03.2018.</t>
  </si>
  <si>
    <t>u razdoblju 1.1.2018. do 31.03.2018.</t>
  </si>
  <si>
    <t>31.12.2017.</t>
  </si>
  <si>
    <t xml:space="preserve">                                                      Da (pripojeno Valamar Rivieri d.d. 29.12.2017.godine)</t>
  </si>
  <si>
    <t>01.01.-31.03.</t>
  </si>
  <si>
    <t>01.01.-31.03. (pripojeno Valamar Rivieri d.d. 29.12.2017. godine)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</si>
</sst>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31" borderId="8" applyNumberFormat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>
      <alignment/>
      <protection/>
    </xf>
    <xf numFmtId="0" fontId="3" fillId="0" borderId="17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18" xfId="54" applyFont="1" applyBorder="1" applyAlignment="1" applyProtection="1">
      <alignment/>
      <protection hidden="1"/>
    </xf>
    <xf numFmtId="0" fontId="3" fillId="0" borderId="18" xfId="54" applyFont="1" applyBorder="1" applyAlignment="1">
      <alignment/>
      <protection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7" applyFont="1" applyBorder="1" applyAlignment="1" applyProtection="1">
      <alignment vertic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4" applyFont="1" applyBorder="1" applyAlignment="1">
      <alignment/>
      <protection/>
    </xf>
    <xf numFmtId="0" fontId="3" fillId="0" borderId="24" xfId="54" applyFont="1" applyBorder="1" applyAlignment="1">
      <alignment/>
      <protection/>
    </xf>
    <xf numFmtId="0" fontId="3" fillId="0" borderId="25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 horizontal="left" vertical="center" wrapText="1"/>
      <protection hidden="1"/>
    </xf>
    <xf numFmtId="0" fontId="3" fillId="0" borderId="16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3" fillId="0" borderId="25" xfId="54" applyFont="1" applyBorder="1" applyAlignment="1" applyProtection="1">
      <alignment horizontal="left" vertical="top" wrapText="1"/>
      <protection hidden="1"/>
    </xf>
    <xf numFmtId="0" fontId="3" fillId="0" borderId="16" xfId="54" applyFont="1" applyBorder="1" applyAlignment="1" applyProtection="1">
      <alignment horizontal="right" vertical="top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left"/>
      <protection hidden="1"/>
    </xf>
    <xf numFmtId="0" fontId="3" fillId="0" borderId="25" xfId="54" applyFont="1" applyFill="1" applyBorder="1" applyAlignment="1" applyProtection="1">
      <alignment vertical="center"/>
      <protection hidden="1"/>
    </xf>
    <xf numFmtId="0" fontId="13" fillId="0" borderId="25" xfId="67" applyFont="1" applyFill="1" applyBorder="1" applyAlignment="1" applyProtection="1">
      <alignment vertic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2" fillId="0" borderId="16" xfId="54" applyFont="1" applyBorder="1" applyAlignment="1" applyProtection="1">
      <alignment vertical="center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14" fontId="2" fillId="0" borderId="21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49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2" fillId="0" borderId="16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4" applyFont="1" applyBorder="1" applyAlignment="1">
      <alignment vertical="center"/>
      <protection/>
    </xf>
    <xf numFmtId="0" fontId="3" fillId="0" borderId="25" xfId="54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25" xfId="54" applyFont="1" applyBorder="1" applyAlignment="1" applyProtection="1">
      <alignment wrapText="1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2" fillId="0" borderId="25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vertical="top"/>
      <protection hidden="1"/>
    </xf>
    <xf numFmtId="0" fontId="3" fillId="0" borderId="0" xfId="54" applyFont="1" applyBorder="1" applyAlignment="1">
      <alignment/>
      <protection/>
    </xf>
    <xf numFmtId="3" fontId="6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0" fontId="17" fillId="0" borderId="0" xfId="67" applyFont="1" applyAlignment="1">
      <alignment/>
      <protection/>
    </xf>
    <xf numFmtId="0" fontId="17" fillId="0" borderId="18" xfId="67" applyFont="1" applyBorder="1" applyAlignment="1">
      <alignment/>
      <protection/>
    </xf>
    <xf numFmtId="0" fontId="0" fillId="0" borderId="0" xfId="53">
      <alignment/>
      <protection/>
    </xf>
    <xf numFmtId="0" fontId="19" fillId="0" borderId="0" xfId="53" applyFont="1">
      <alignment/>
      <protection/>
    </xf>
    <xf numFmtId="0" fontId="7" fillId="0" borderId="18" xfId="53" applyFont="1" applyBorder="1" applyAlignment="1">
      <alignment horizontal="left"/>
      <protection/>
    </xf>
    <xf numFmtId="0" fontId="3" fillId="0" borderId="20" xfId="54" applyFont="1" applyFill="1" applyBorder="1" applyAlignment="1" applyProtection="1">
      <alignment horizontal="center" vertical="center"/>
      <protection hidden="1" locked="0"/>
    </xf>
    <xf numFmtId="0" fontId="3" fillId="0" borderId="21" xfId="54" applyFont="1" applyFill="1" applyBorder="1" applyAlignment="1" applyProtection="1">
      <alignment horizontal="center" vertical="center"/>
      <protection hidden="1" locked="0"/>
    </xf>
    <xf numFmtId="0" fontId="17" fillId="0" borderId="0" xfId="67" applyFont="1" applyAlignment="1">
      <alignment wrapText="1"/>
      <protection/>
    </xf>
    <xf numFmtId="49" fontId="2" fillId="0" borderId="25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4" applyFont="1" applyFill="1" applyBorder="1" applyAlignment="1" applyProtection="1">
      <alignment horizontal="center" vertical="center"/>
      <protection hidden="1" locked="0"/>
    </xf>
    <xf numFmtId="0" fontId="3" fillId="0" borderId="32" xfId="54" applyFont="1" applyFill="1" applyBorder="1" applyAlignment="1" applyProtection="1">
      <alignment horizontal="center" vertical="center"/>
      <protection hidden="1" locked="0"/>
    </xf>
    <xf numFmtId="0" fontId="3" fillId="0" borderId="33" xfId="54" applyFont="1" applyFill="1" applyBorder="1" applyAlignment="1" applyProtection="1">
      <alignment horizontal="center" vertical="center"/>
      <protection hidden="1" locked="0"/>
    </xf>
    <xf numFmtId="0" fontId="3" fillId="0" borderId="34" xfId="54" applyFont="1" applyFill="1" applyBorder="1" applyAlignment="1" applyProtection="1">
      <alignment horizontal="center" vertical="center"/>
      <protection hidden="1" locked="0"/>
    </xf>
    <xf numFmtId="49" fontId="3" fillId="0" borderId="22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54" applyFont="1" applyFill="1" applyBorder="1" applyAlignment="1" applyProtection="1">
      <alignment horizontal="center" vertical="center"/>
      <protection hidden="1" locked="0"/>
    </xf>
    <xf numFmtId="49" fontId="3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54" applyFont="1" applyFill="1" applyBorder="1" applyAlignment="1" applyProtection="1">
      <alignment vertical="center"/>
      <protection hidden="1" locked="0"/>
    </xf>
    <xf numFmtId="3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0" xfId="55" applyNumberFormat="1" applyFont="1" applyFill="1" applyBorder="1" applyAlignment="1" applyProtection="1">
      <alignment vertical="center"/>
      <protection locked="0"/>
    </xf>
    <xf numFmtId="0" fontId="60" fillId="0" borderId="0" xfId="54" applyFont="1" applyFill="1" applyAlignment="1">
      <alignment/>
      <protection/>
    </xf>
    <xf numFmtId="0" fontId="59" fillId="0" borderId="0" xfId="54" applyFont="1" applyFill="1" applyAlignment="1">
      <alignment/>
      <protection/>
    </xf>
    <xf numFmtId="0" fontId="2" fillId="0" borderId="27" xfId="54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4" applyFont="1" applyFill="1" applyBorder="1" applyAlignment="1" applyProtection="1">
      <alignment horizontal="right" vertical="center"/>
      <protection hidden="1" locked="0"/>
    </xf>
    <xf numFmtId="0" fontId="3" fillId="0" borderId="17" xfId="54" applyFont="1" applyFill="1" applyBorder="1" applyAlignment="1">
      <alignment/>
      <protection/>
    </xf>
    <xf numFmtId="0" fontId="3" fillId="0" borderId="24" xfId="54" applyFont="1" applyFill="1" applyBorder="1" applyAlignment="1">
      <alignment/>
      <protection/>
    </xf>
    <xf numFmtId="49" fontId="2" fillId="0" borderId="22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2" fillId="0" borderId="16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5" xfId="54" applyFont="1" applyFill="1" applyBorder="1" applyAlignment="1" applyProtection="1">
      <alignment horizontal="left" vertical="center" wrapText="1"/>
      <protection hidden="1"/>
    </xf>
    <xf numFmtId="0" fontId="11" fillId="0" borderId="16" xfId="54" applyFont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11" fillId="0" borderId="25" xfId="54" applyFont="1" applyBorder="1" applyAlignment="1" applyProtection="1">
      <alignment horizontal="center" vertical="center" wrapText="1"/>
      <protection hidden="1"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1" fillId="0" borderId="16" xfId="54" applyFont="1" applyBorder="1" applyAlignment="1" applyProtection="1">
      <alignment horizontal="right" vertical="center" wrapText="1"/>
      <protection hidden="1"/>
    </xf>
    <xf numFmtId="0" fontId="1" fillId="0" borderId="25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25" xfId="54" applyFont="1" applyBorder="1" applyAlignment="1">
      <alignment horizontal="center"/>
      <protection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39" xfId="54" applyFont="1" applyFill="1" applyBorder="1" applyAlignment="1">
      <alignment/>
      <protection/>
    </xf>
    <xf numFmtId="0" fontId="2" fillId="0" borderId="39" xfId="54" applyFont="1" applyFill="1" applyBorder="1" applyAlignment="1" applyProtection="1">
      <alignment horizontal="right" vertical="center"/>
      <protection hidden="1" locked="0"/>
    </xf>
    <xf numFmtId="0" fontId="2" fillId="0" borderId="38" xfId="54" applyFont="1" applyFill="1" applyBorder="1" applyAlignment="1" applyProtection="1">
      <alignment horizontal="right" vertical="center"/>
      <protection hidden="1" locked="0"/>
    </xf>
    <xf numFmtId="49" fontId="2" fillId="0" borderId="2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17" xfId="54" applyFont="1" applyBorder="1" applyAlignment="1" applyProtection="1">
      <alignment horizontal="center"/>
      <protection hidden="1"/>
    </xf>
    <xf numFmtId="0" fontId="3" fillId="0" borderId="40" xfId="54" applyFont="1" applyBorder="1" applyAlignment="1" applyProtection="1">
      <alignment horizontal="center" vertical="top"/>
      <protection hidden="1"/>
    </xf>
    <xf numFmtId="0" fontId="3" fillId="0" borderId="40" xfId="54" applyFont="1" applyBorder="1" applyAlignment="1">
      <alignment horizontal="center"/>
      <protection/>
    </xf>
    <xf numFmtId="0" fontId="3" fillId="0" borderId="41" xfId="54" applyFont="1" applyBorder="1" applyAlignment="1">
      <alignment/>
      <protection/>
    </xf>
    <xf numFmtId="0" fontId="3" fillId="0" borderId="25" xfId="54" applyFont="1" applyBorder="1" applyAlignment="1" applyProtection="1">
      <alignment horizontal="right" wrapText="1"/>
      <protection hidden="1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10" fillId="0" borderId="42" xfId="54" applyFont="1" applyBorder="1" applyAlignment="1">
      <alignment/>
      <protection/>
    </xf>
    <xf numFmtId="0" fontId="10" fillId="0" borderId="17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67" applyFont="1" applyBorder="1" applyAlignment="1" applyProtection="1">
      <alignment horizontal="left"/>
      <protection hidden="1"/>
    </xf>
    <xf numFmtId="0" fontId="17" fillId="0" borderId="0" xfId="6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7" applyFont="1" applyAlignment="1">
      <alignment/>
      <protection/>
    </xf>
    <xf numFmtId="0" fontId="15" fillId="0" borderId="0" xfId="67" applyFont="1" applyBorder="1" applyAlignment="1">
      <alignment horizontal="justify" vertical="top" wrapText="1"/>
      <protection/>
    </xf>
    <xf numFmtId="0" fontId="9" fillId="0" borderId="0" xfId="67" applyAlignment="1">
      <alignment/>
      <protection/>
    </xf>
    <xf numFmtId="0" fontId="3" fillId="0" borderId="54" xfId="54" applyFont="1" applyFill="1" applyBorder="1" applyAlignment="1" applyProtection="1">
      <alignment horizontal="right" vertical="center"/>
      <protection hidden="1" locked="0"/>
    </xf>
    <xf numFmtId="0" fontId="3" fillId="0" borderId="55" xfId="54" applyFont="1" applyFill="1" applyBorder="1" applyAlignment="1" applyProtection="1">
      <alignment horizontal="right" vertical="center"/>
      <protection hidden="1" locked="0"/>
    </xf>
    <xf numFmtId="0" fontId="3" fillId="0" borderId="56" xfId="54" applyFont="1" applyFill="1" applyBorder="1" applyAlignment="1" applyProtection="1">
      <alignment horizontal="right" vertical="center"/>
      <protection hidden="1" locked="0"/>
    </xf>
    <xf numFmtId="0" fontId="3" fillId="0" borderId="57" xfId="54" applyFont="1" applyFill="1" applyBorder="1" applyAlignment="1" applyProtection="1">
      <alignment horizontal="right" vertical="center"/>
      <protection hidden="1" locked="0"/>
    </xf>
    <xf numFmtId="0" fontId="3" fillId="0" borderId="39" xfId="54" applyFont="1" applyFill="1" applyBorder="1" applyAlignment="1" applyProtection="1">
      <alignment horizontal="right" vertical="center"/>
      <protection hidden="1" locked="0"/>
    </xf>
    <xf numFmtId="0" fontId="3" fillId="0" borderId="38" xfId="54" applyFont="1" applyFill="1" applyBorder="1" applyAlignment="1" applyProtection="1">
      <alignment horizontal="right" vertical="center"/>
      <protection hidden="1" locked="0"/>
    </xf>
    <xf numFmtId="0" fontId="3" fillId="0" borderId="22" xfId="54" applyFont="1" applyFill="1" applyBorder="1" applyAlignment="1" applyProtection="1">
      <alignment horizontal="left" vertical="center"/>
      <protection hidden="1" locked="0"/>
    </xf>
    <xf numFmtId="0" fontId="3" fillId="0" borderId="32" xfId="54" applyFont="1" applyFill="1" applyBorder="1" applyAlignment="1" applyProtection="1">
      <alignment horizontal="left" vertical="center"/>
      <protection hidden="1" locked="0"/>
    </xf>
    <xf numFmtId="0" fontId="3" fillId="0" borderId="58" xfId="54" applyFont="1" applyFill="1" applyBorder="1" applyAlignment="1" applyProtection="1">
      <alignment horizontal="right" vertical="center"/>
      <protection hidden="1" locked="0"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27" xfId="53"/>
    <cellStyle name="Normal_TFI-POD" xfId="54"/>
    <cellStyle name="Normalno 2" xfId="55"/>
    <cellStyle name="Normalno 2 2" xfId="56"/>
    <cellStyle name="Normalno 3" xfId="57"/>
    <cellStyle name="Normalno 4" xfId="58"/>
    <cellStyle name="Normalno 5" xfId="59"/>
    <cellStyle name="Normalno 6" xfId="60"/>
    <cellStyle name="Normalno 7" xfId="61"/>
    <cellStyle name="Obično_Knjiga2" xfId="62"/>
    <cellStyle name="Percent" xfId="63"/>
    <cellStyle name="Povezana ćelija" xfId="64"/>
    <cellStyle name="Followed Hyperlink" xfId="65"/>
    <cellStyle name="Provjera ćelije" xfId="66"/>
    <cellStyle name="Style 1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110" zoomScaleSheetLayoutView="110" zoomScalePageLayoutView="0" workbookViewId="0" topLeftCell="A3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19" t="s">
        <v>235</v>
      </c>
      <c r="B1" s="220"/>
      <c r="C1" s="220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71" t="s">
        <v>236</v>
      </c>
      <c r="B2" s="172"/>
      <c r="C2" s="172"/>
      <c r="D2" s="173"/>
      <c r="E2" s="98" t="s">
        <v>370</v>
      </c>
      <c r="F2" s="12"/>
      <c r="G2" s="13" t="s">
        <v>237</v>
      </c>
      <c r="H2" s="98" t="s">
        <v>371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174" t="s">
        <v>303</v>
      </c>
      <c r="B4" s="175"/>
      <c r="C4" s="175"/>
      <c r="D4" s="175"/>
      <c r="E4" s="175"/>
      <c r="F4" s="175"/>
      <c r="G4" s="175"/>
      <c r="H4" s="175"/>
      <c r="I4" s="176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77" t="s">
        <v>238</v>
      </c>
      <c r="B6" s="178"/>
      <c r="C6" s="161" t="s">
        <v>309</v>
      </c>
      <c r="D6" s="162"/>
      <c r="E6" s="181"/>
      <c r="F6" s="181"/>
      <c r="G6" s="181"/>
      <c r="H6" s="181"/>
      <c r="I6" s="123"/>
      <c r="J6" s="10"/>
      <c r="K6" s="10"/>
      <c r="L6" s="10"/>
    </row>
    <row r="7" spans="1:12" ht="12.75">
      <c r="A7" s="81"/>
      <c r="B7" s="21"/>
      <c r="C7" s="23"/>
      <c r="D7" s="23"/>
      <c r="E7" s="181"/>
      <c r="F7" s="181"/>
      <c r="G7" s="181"/>
      <c r="H7" s="181"/>
      <c r="I7" s="123"/>
      <c r="J7" s="10"/>
      <c r="K7" s="10"/>
      <c r="L7" s="10"/>
    </row>
    <row r="8" spans="1:12" ht="12.75">
      <c r="A8" s="179" t="s">
        <v>239</v>
      </c>
      <c r="B8" s="180"/>
      <c r="C8" s="161" t="s">
        <v>310</v>
      </c>
      <c r="D8" s="162"/>
      <c r="E8" s="181"/>
      <c r="F8" s="181"/>
      <c r="G8" s="181"/>
      <c r="H8" s="181"/>
      <c r="I8" s="124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4"/>
      <c r="J9" s="10"/>
      <c r="K9" s="10"/>
      <c r="L9" s="10"/>
    </row>
    <row r="10" spans="1:12" ht="12.75">
      <c r="A10" s="168" t="s">
        <v>240</v>
      </c>
      <c r="B10" s="169"/>
      <c r="C10" s="161" t="s">
        <v>311</v>
      </c>
      <c r="D10" s="162"/>
      <c r="E10" s="23"/>
      <c r="F10" s="23"/>
      <c r="G10" s="23"/>
      <c r="H10" s="23"/>
      <c r="I10" s="124"/>
      <c r="J10" s="10"/>
      <c r="K10" s="10"/>
      <c r="L10" s="10"/>
    </row>
    <row r="11" spans="1:12" ht="12.75">
      <c r="A11" s="170"/>
      <c r="B11" s="169"/>
      <c r="C11" s="23"/>
      <c r="D11" s="23"/>
      <c r="E11" s="23"/>
      <c r="F11" s="23"/>
      <c r="G11" s="23"/>
      <c r="H11" s="23"/>
      <c r="I11" s="124"/>
      <c r="J11" s="10"/>
      <c r="K11" s="10"/>
      <c r="L11" s="10"/>
    </row>
    <row r="12" spans="1:12" ht="12.75">
      <c r="A12" s="177" t="s">
        <v>241</v>
      </c>
      <c r="B12" s="178"/>
      <c r="C12" s="182" t="s">
        <v>312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5"/>
      <c r="J13" s="10"/>
      <c r="K13" s="10"/>
      <c r="L13" s="10"/>
    </row>
    <row r="14" spans="1:12" ht="12.75">
      <c r="A14" s="177" t="s">
        <v>242</v>
      </c>
      <c r="B14" s="178"/>
      <c r="C14" s="185">
        <v>52440</v>
      </c>
      <c r="D14" s="186"/>
      <c r="E14" s="110"/>
      <c r="F14" s="182" t="s">
        <v>313</v>
      </c>
      <c r="G14" s="183"/>
      <c r="H14" s="183"/>
      <c r="I14" s="184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4"/>
      <c r="J15" s="10"/>
      <c r="K15" s="10"/>
      <c r="L15" s="10"/>
    </row>
    <row r="16" spans="1:12" ht="12.75">
      <c r="A16" s="177" t="s">
        <v>243</v>
      </c>
      <c r="B16" s="178"/>
      <c r="C16" s="182" t="s">
        <v>314</v>
      </c>
      <c r="D16" s="183"/>
      <c r="E16" s="183"/>
      <c r="F16" s="183"/>
      <c r="G16" s="183"/>
      <c r="H16" s="183"/>
      <c r="I16" s="184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5"/>
      <c r="J17" s="10"/>
      <c r="K17" s="10"/>
      <c r="L17" s="10"/>
    </row>
    <row r="18" spans="1:12" ht="12.75">
      <c r="A18" s="177" t="s">
        <v>244</v>
      </c>
      <c r="B18" s="178"/>
      <c r="C18" s="187" t="s">
        <v>315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4"/>
      <c r="J19" s="10"/>
      <c r="K19" s="10"/>
      <c r="L19" s="10"/>
    </row>
    <row r="20" spans="1:12" ht="12.75">
      <c r="A20" s="177" t="s">
        <v>245</v>
      </c>
      <c r="B20" s="178"/>
      <c r="C20" s="190" t="s">
        <v>316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4"/>
      <c r="J21" s="10"/>
      <c r="K21" s="10"/>
      <c r="L21" s="10"/>
    </row>
    <row r="22" spans="1:12" ht="12.75">
      <c r="A22" s="177" t="s">
        <v>246</v>
      </c>
      <c r="B22" s="178"/>
      <c r="C22" s="99">
        <v>348</v>
      </c>
      <c r="D22" s="182" t="s">
        <v>313</v>
      </c>
      <c r="E22" s="191"/>
      <c r="F22" s="192"/>
      <c r="G22" s="193"/>
      <c r="H22" s="194"/>
      <c r="I22" s="126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4"/>
      <c r="J23" s="10"/>
      <c r="K23" s="10"/>
      <c r="L23" s="10"/>
    </row>
    <row r="24" spans="1:12" ht="12.75">
      <c r="A24" s="177" t="s">
        <v>247</v>
      </c>
      <c r="B24" s="178"/>
      <c r="C24" s="99">
        <v>18</v>
      </c>
      <c r="D24" s="182" t="s">
        <v>317</v>
      </c>
      <c r="E24" s="191"/>
      <c r="F24" s="191"/>
      <c r="G24" s="192"/>
      <c r="H24" s="127" t="s">
        <v>248</v>
      </c>
      <c r="I24" s="154">
        <v>3199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2"/>
      <c r="H25" s="122" t="s">
        <v>318</v>
      </c>
      <c r="I25" s="128"/>
      <c r="J25" s="10"/>
      <c r="K25" s="10"/>
      <c r="L25" s="10"/>
    </row>
    <row r="26" spans="1:12" ht="12.75">
      <c r="A26" s="177" t="s">
        <v>249</v>
      </c>
      <c r="B26" s="178"/>
      <c r="C26" s="100" t="s">
        <v>319</v>
      </c>
      <c r="D26" s="24"/>
      <c r="E26" s="129"/>
      <c r="F26" s="23"/>
      <c r="G26" s="195" t="s">
        <v>250</v>
      </c>
      <c r="H26" s="196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197" t="s">
        <v>251</v>
      </c>
      <c r="B28" s="198"/>
      <c r="C28" s="199"/>
      <c r="D28" s="199"/>
      <c r="E28" s="198" t="s">
        <v>252</v>
      </c>
      <c r="F28" s="200"/>
      <c r="G28" s="200"/>
      <c r="H28" s="199" t="s">
        <v>253</v>
      </c>
      <c r="I28" s="201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19"/>
      <c r="G29" s="119"/>
      <c r="H29" s="108"/>
      <c r="I29" s="120"/>
      <c r="J29" s="10"/>
      <c r="K29" s="10"/>
      <c r="L29" s="10"/>
    </row>
    <row r="30" spans="1:12" s="157" customFormat="1" ht="12.75">
      <c r="A30" s="158" t="s">
        <v>360</v>
      </c>
      <c r="B30" s="159"/>
      <c r="C30" s="159"/>
      <c r="D30" s="160"/>
      <c r="E30" s="158" t="s">
        <v>361</v>
      </c>
      <c r="F30" s="159"/>
      <c r="G30" s="159"/>
      <c r="H30" s="161" t="s">
        <v>362</v>
      </c>
      <c r="I30" s="162"/>
      <c r="J30" s="156"/>
      <c r="K30" s="156"/>
      <c r="L30" s="156"/>
    </row>
    <row r="31" spans="1:12" ht="12.75">
      <c r="A31" s="158" t="s">
        <v>321</v>
      </c>
      <c r="B31" s="159"/>
      <c r="C31" s="159"/>
      <c r="D31" s="160"/>
      <c r="E31" s="158" t="s">
        <v>322</v>
      </c>
      <c r="F31" s="159"/>
      <c r="G31" s="159"/>
      <c r="H31" s="161" t="s">
        <v>323</v>
      </c>
      <c r="I31" s="162"/>
      <c r="J31" s="10"/>
      <c r="K31" s="10"/>
      <c r="L31" s="10"/>
    </row>
    <row r="32" spans="1:12" ht="12.75">
      <c r="A32" s="158" t="s">
        <v>324</v>
      </c>
      <c r="B32" s="159"/>
      <c r="C32" s="159"/>
      <c r="D32" s="160"/>
      <c r="E32" s="158" t="s">
        <v>325</v>
      </c>
      <c r="F32" s="159"/>
      <c r="G32" s="159"/>
      <c r="H32" s="161" t="s">
        <v>326</v>
      </c>
      <c r="I32" s="162"/>
      <c r="J32" s="10"/>
      <c r="K32" s="10"/>
      <c r="L32" s="10"/>
    </row>
    <row r="33" spans="1:12" ht="12.75">
      <c r="A33" s="158" t="s">
        <v>339</v>
      </c>
      <c r="B33" s="159"/>
      <c r="C33" s="159"/>
      <c r="D33" s="160"/>
      <c r="E33" s="158" t="s">
        <v>325</v>
      </c>
      <c r="F33" s="159"/>
      <c r="G33" s="159"/>
      <c r="H33" s="161" t="s">
        <v>327</v>
      </c>
      <c r="I33" s="162"/>
      <c r="J33" s="10"/>
      <c r="K33" s="10"/>
      <c r="L33" s="10"/>
    </row>
    <row r="34" spans="1:12" ht="12.75">
      <c r="A34" s="158" t="s">
        <v>338</v>
      </c>
      <c r="B34" s="159"/>
      <c r="C34" s="159"/>
      <c r="D34" s="160"/>
      <c r="E34" s="158" t="s">
        <v>325</v>
      </c>
      <c r="F34" s="159"/>
      <c r="G34" s="159"/>
      <c r="H34" s="161" t="s">
        <v>328</v>
      </c>
      <c r="I34" s="162"/>
      <c r="J34" s="10"/>
      <c r="K34" s="10"/>
      <c r="L34" s="10"/>
    </row>
    <row r="35" spans="1:12" ht="12.75">
      <c r="A35" s="158" t="s">
        <v>329</v>
      </c>
      <c r="B35" s="159"/>
      <c r="C35" s="159"/>
      <c r="D35" s="160"/>
      <c r="E35" s="158" t="s">
        <v>325</v>
      </c>
      <c r="F35" s="159"/>
      <c r="G35" s="159"/>
      <c r="H35" s="161" t="s">
        <v>330</v>
      </c>
      <c r="I35" s="162"/>
      <c r="J35" s="10"/>
      <c r="K35" s="10"/>
      <c r="L35" s="10"/>
    </row>
    <row r="36" spans="1:12" ht="12.75">
      <c r="A36" s="163" t="s">
        <v>331</v>
      </c>
      <c r="B36" s="204"/>
      <c r="C36" s="164"/>
      <c r="D36" s="165"/>
      <c r="E36" s="163" t="s">
        <v>325</v>
      </c>
      <c r="F36" s="164"/>
      <c r="G36" s="165"/>
      <c r="H36" s="166" t="s">
        <v>332</v>
      </c>
      <c r="I36" s="167"/>
      <c r="J36" s="10"/>
      <c r="K36" s="10"/>
      <c r="L36" s="10"/>
    </row>
    <row r="37" spans="1:12" ht="12.75">
      <c r="A37" s="163" t="s">
        <v>365</v>
      </c>
      <c r="B37" s="205"/>
      <c r="C37" s="205"/>
      <c r="D37" s="206"/>
      <c r="E37" s="163" t="s">
        <v>368</v>
      </c>
      <c r="F37" s="205"/>
      <c r="G37" s="206"/>
      <c r="H37" s="207" t="s">
        <v>369</v>
      </c>
      <c r="I37" s="162"/>
      <c r="J37" s="10"/>
      <c r="K37" s="10"/>
      <c r="L37" s="10"/>
    </row>
    <row r="38" spans="1:12" ht="12.75">
      <c r="A38" s="104"/>
      <c r="B38" s="105"/>
      <c r="C38" s="105"/>
      <c r="D38" s="105"/>
      <c r="E38" s="22"/>
      <c r="F38" s="105"/>
      <c r="G38" s="105"/>
      <c r="H38" s="144"/>
      <c r="I38" s="143"/>
      <c r="J38" s="10"/>
      <c r="K38" s="10"/>
      <c r="L38" s="10"/>
    </row>
    <row r="39" spans="1:12" ht="12.75">
      <c r="A39" s="168" t="s">
        <v>254</v>
      </c>
      <c r="B39" s="213"/>
      <c r="C39" s="161"/>
      <c r="D39" s="162"/>
      <c r="E39" s="25"/>
      <c r="F39" s="182"/>
      <c r="G39" s="214"/>
      <c r="H39" s="214"/>
      <c r="I39" s="215"/>
      <c r="J39" s="10"/>
      <c r="K39" s="10"/>
      <c r="L39" s="10"/>
    </row>
    <row r="40" spans="1:12" ht="12.75">
      <c r="A40" s="84"/>
      <c r="B40" s="26"/>
      <c r="C40" s="208"/>
      <c r="D40" s="225"/>
      <c r="E40" s="16"/>
      <c r="F40" s="208"/>
      <c r="G40" s="209"/>
      <c r="H40" s="28"/>
      <c r="I40" s="85"/>
      <c r="J40" s="10"/>
      <c r="K40" s="10"/>
      <c r="L40" s="10"/>
    </row>
    <row r="41" spans="1:12" ht="12.75">
      <c r="A41" s="168" t="s">
        <v>255</v>
      </c>
      <c r="B41" s="213"/>
      <c r="C41" s="182" t="s">
        <v>333</v>
      </c>
      <c r="D41" s="202"/>
      <c r="E41" s="202"/>
      <c r="F41" s="202"/>
      <c r="G41" s="202"/>
      <c r="H41" s="202"/>
      <c r="I41" s="203"/>
      <c r="J41" s="10"/>
      <c r="K41" s="10"/>
      <c r="L41" s="10"/>
    </row>
    <row r="42" spans="1:12" ht="12.75">
      <c r="A42" s="81"/>
      <c r="B42" s="21"/>
      <c r="C42" s="103" t="s">
        <v>256</v>
      </c>
      <c r="D42" s="23"/>
      <c r="E42" s="23"/>
      <c r="F42" s="23"/>
      <c r="G42" s="23"/>
      <c r="H42" s="23"/>
      <c r="I42" s="124"/>
      <c r="J42" s="10"/>
      <c r="K42" s="10"/>
      <c r="L42" s="10"/>
    </row>
    <row r="43" spans="1:12" ht="12.75">
      <c r="A43" s="168" t="s">
        <v>257</v>
      </c>
      <c r="B43" s="213"/>
      <c r="C43" s="222" t="s">
        <v>334</v>
      </c>
      <c r="D43" s="223"/>
      <c r="E43" s="224"/>
      <c r="F43" s="23"/>
      <c r="G43" s="127" t="s">
        <v>258</v>
      </c>
      <c r="H43" s="222" t="s">
        <v>335</v>
      </c>
      <c r="I43" s="224"/>
      <c r="J43" s="10"/>
      <c r="K43" s="10"/>
      <c r="L43" s="10"/>
    </row>
    <row r="44" spans="1:12" ht="12.75">
      <c r="A44" s="81"/>
      <c r="B44" s="21"/>
      <c r="C44" s="103"/>
      <c r="D44" s="23"/>
      <c r="E44" s="23"/>
      <c r="F44" s="23"/>
      <c r="G44" s="23"/>
      <c r="H44" s="23"/>
      <c r="I44" s="124"/>
      <c r="J44" s="10"/>
      <c r="K44" s="10"/>
      <c r="L44" s="10"/>
    </row>
    <row r="45" spans="1:12" ht="12.75">
      <c r="A45" s="168" t="s">
        <v>244</v>
      </c>
      <c r="B45" s="213"/>
      <c r="C45" s="228" t="s">
        <v>336</v>
      </c>
      <c r="D45" s="223"/>
      <c r="E45" s="223"/>
      <c r="F45" s="223"/>
      <c r="G45" s="223"/>
      <c r="H45" s="223"/>
      <c r="I45" s="224"/>
      <c r="J45" s="10"/>
      <c r="K45" s="10"/>
      <c r="L45" s="10"/>
    </row>
    <row r="46" spans="1:12" ht="12.75">
      <c r="A46" s="81"/>
      <c r="B46" s="21"/>
      <c r="C46" s="23"/>
      <c r="D46" s="23"/>
      <c r="E46" s="23"/>
      <c r="F46" s="23"/>
      <c r="G46" s="23"/>
      <c r="H46" s="23"/>
      <c r="I46" s="124"/>
      <c r="J46" s="10"/>
      <c r="K46" s="10"/>
      <c r="L46" s="10"/>
    </row>
    <row r="47" spans="1:12" ht="12.75">
      <c r="A47" s="177" t="s">
        <v>259</v>
      </c>
      <c r="B47" s="178"/>
      <c r="C47" s="222" t="s">
        <v>353</v>
      </c>
      <c r="D47" s="223"/>
      <c r="E47" s="223"/>
      <c r="F47" s="223"/>
      <c r="G47" s="223"/>
      <c r="H47" s="223"/>
      <c r="I47" s="184"/>
      <c r="J47" s="10"/>
      <c r="K47" s="10"/>
      <c r="L47" s="10"/>
    </row>
    <row r="48" spans="1:12" ht="12.75">
      <c r="A48" s="86"/>
      <c r="B48" s="20"/>
      <c r="C48" s="221" t="s">
        <v>260</v>
      </c>
      <c r="D48" s="221"/>
      <c r="E48" s="221"/>
      <c r="F48" s="221"/>
      <c r="G48" s="221"/>
      <c r="H48" s="221"/>
      <c r="I48" s="87"/>
      <c r="J48" s="10"/>
      <c r="K48" s="10"/>
      <c r="L48" s="10"/>
    </row>
    <row r="49" spans="1:12" ht="12.75">
      <c r="A49" s="86"/>
      <c r="B49" s="20"/>
      <c r="C49" s="29"/>
      <c r="D49" s="29"/>
      <c r="E49" s="29"/>
      <c r="F49" s="29"/>
      <c r="G49" s="29"/>
      <c r="H49" s="29"/>
      <c r="I49" s="87"/>
      <c r="J49" s="10"/>
      <c r="K49" s="10"/>
      <c r="L49" s="10"/>
    </row>
    <row r="50" spans="1:12" ht="12.75">
      <c r="A50" s="86"/>
      <c r="B50" s="229" t="s">
        <v>261</v>
      </c>
      <c r="C50" s="230"/>
      <c r="D50" s="230"/>
      <c r="E50" s="230"/>
      <c r="F50" s="40"/>
      <c r="G50" s="40"/>
      <c r="H50" s="40"/>
      <c r="I50" s="88"/>
      <c r="J50" s="10"/>
      <c r="K50" s="10"/>
      <c r="L50" s="10"/>
    </row>
    <row r="51" spans="1:12" ht="12.75">
      <c r="A51" s="86"/>
      <c r="B51" s="216" t="s">
        <v>340</v>
      </c>
      <c r="C51" s="217"/>
      <c r="D51" s="217"/>
      <c r="E51" s="217"/>
      <c r="F51" s="217"/>
      <c r="G51" s="217"/>
      <c r="H51" s="217"/>
      <c r="I51" s="218"/>
      <c r="J51" s="10"/>
      <c r="K51" s="10"/>
      <c r="L51" s="10"/>
    </row>
    <row r="52" spans="1:12" ht="12.75">
      <c r="A52" s="86"/>
      <c r="B52" s="216" t="s">
        <v>293</v>
      </c>
      <c r="C52" s="217"/>
      <c r="D52" s="217"/>
      <c r="E52" s="217"/>
      <c r="F52" s="217"/>
      <c r="G52" s="217"/>
      <c r="H52" s="217"/>
      <c r="I52" s="88"/>
      <c r="J52" s="10"/>
      <c r="K52" s="10"/>
      <c r="L52" s="10"/>
    </row>
    <row r="53" spans="1:12" ht="12.75">
      <c r="A53" s="86"/>
      <c r="B53" s="216" t="s">
        <v>294</v>
      </c>
      <c r="C53" s="217"/>
      <c r="D53" s="217"/>
      <c r="E53" s="217"/>
      <c r="F53" s="217"/>
      <c r="G53" s="217"/>
      <c r="H53" s="217"/>
      <c r="I53" s="218"/>
      <c r="J53" s="10"/>
      <c r="K53" s="10"/>
      <c r="L53" s="10"/>
    </row>
    <row r="54" spans="1:12" ht="12.75">
      <c r="A54" s="86"/>
      <c r="B54" s="216" t="s">
        <v>295</v>
      </c>
      <c r="C54" s="217"/>
      <c r="D54" s="217"/>
      <c r="E54" s="217"/>
      <c r="F54" s="217"/>
      <c r="G54" s="217"/>
      <c r="H54" s="217"/>
      <c r="I54" s="218"/>
      <c r="J54" s="10"/>
      <c r="K54" s="10"/>
      <c r="L54" s="10"/>
    </row>
    <row r="55" spans="1:12" ht="12.75">
      <c r="A55" s="86"/>
      <c r="B55" s="89"/>
      <c r="C55" s="90"/>
      <c r="D55" s="90"/>
      <c r="E55" s="90"/>
      <c r="F55" s="90"/>
      <c r="G55" s="90"/>
      <c r="H55" s="90"/>
      <c r="I55" s="91"/>
      <c r="J55" s="10"/>
      <c r="K55" s="10"/>
      <c r="L55" s="10"/>
    </row>
    <row r="56" spans="1:12" ht="13.5" thickBot="1">
      <c r="A56" s="92" t="s">
        <v>262</v>
      </c>
      <c r="B56" s="16"/>
      <c r="C56" s="16"/>
      <c r="D56" s="16"/>
      <c r="E56" s="16"/>
      <c r="F56" s="16"/>
      <c r="G56" s="30"/>
      <c r="H56" s="31"/>
      <c r="I56" s="93"/>
      <c r="J56" s="10"/>
      <c r="K56" s="10"/>
      <c r="L56" s="10"/>
    </row>
    <row r="57" spans="1:12" ht="12.75">
      <c r="A57" s="78"/>
      <c r="B57" s="16"/>
      <c r="C57" s="16"/>
      <c r="D57" s="16"/>
      <c r="E57" s="20" t="s">
        <v>263</v>
      </c>
      <c r="F57" s="27"/>
      <c r="G57" s="210" t="s">
        <v>264</v>
      </c>
      <c r="H57" s="211"/>
      <c r="I57" s="212"/>
      <c r="J57" s="10"/>
      <c r="K57" s="10"/>
      <c r="L57" s="10"/>
    </row>
    <row r="58" spans="1:9" ht="12.75">
      <c r="A58" s="94"/>
      <c r="B58" s="95"/>
      <c r="C58" s="96"/>
      <c r="D58" s="96"/>
      <c r="E58" s="96"/>
      <c r="F58" s="96"/>
      <c r="G58" s="226"/>
      <c r="H58" s="227"/>
      <c r="I58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3:G33 A32:I32 A34:G34 E35:G38" name="Range1_12"/>
  </protectedRanges>
  <mergeCells count="77">
    <mergeCell ref="G58:H58"/>
    <mergeCell ref="A45:B45"/>
    <mergeCell ref="C45:I45"/>
    <mergeCell ref="A47:B47"/>
    <mergeCell ref="C47:I47"/>
    <mergeCell ref="B50:E50"/>
    <mergeCell ref="B51:I51"/>
    <mergeCell ref="A1:C1"/>
    <mergeCell ref="C48:H48"/>
    <mergeCell ref="E34:G34"/>
    <mergeCell ref="A43:B43"/>
    <mergeCell ref="C43:E43"/>
    <mergeCell ref="H43:I43"/>
    <mergeCell ref="C40:D40"/>
    <mergeCell ref="A30:D30"/>
    <mergeCell ref="E30:G30"/>
    <mergeCell ref="H30:I30"/>
    <mergeCell ref="A35:D35"/>
    <mergeCell ref="E35:G35"/>
    <mergeCell ref="G57:I57"/>
    <mergeCell ref="A41:B41"/>
    <mergeCell ref="A39:B39"/>
    <mergeCell ref="C39:D39"/>
    <mergeCell ref="F39:I39"/>
    <mergeCell ref="B52:H52"/>
    <mergeCell ref="B53:I53"/>
    <mergeCell ref="B54:I54"/>
    <mergeCell ref="E33:G33"/>
    <mergeCell ref="H33:I33"/>
    <mergeCell ref="H35:I35"/>
    <mergeCell ref="C41:I41"/>
    <mergeCell ref="A36:D36"/>
    <mergeCell ref="A37:D37"/>
    <mergeCell ref="E37:G37"/>
    <mergeCell ref="H37:I37"/>
    <mergeCell ref="A33:D33"/>
    <mergeCell ref="F40:G40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1:D31"/>
    <mergeCell ref="E31:G31"/>
    <mergeCell ref="H31:I31"/>
    <mergeCell ref="E36:G36"/>
    <mergeCell ref="H36:I36"/>
    <mergeCell ref="H34:I34"/>
    <mergeCell ref="A32:D32"/>
    <mergeCell ref="E32:G32"/>
    <mergeCell ref="H32:I32"/>
    <mergeCell ref="A34:D34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45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1">
      <selection activeCell="J123" sqref="J123:L126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421875" style="42" bestFit="1" customWidth="1"/>
    <col min="12" max="12" width="14.421875" style="116" customWidth="1"/>
    <col min="13" max="16384" width="9.140625" style="42" customWidth="1"/>
  </cols>
  <sheetData>
    <row r="1" spans="1:11" ht="12.75" customHeight="1">
      <c r="A1" s="268" t="s">
        <v>145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70" t="s">
        <v>337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">
      <c r="A4" s="273" t="s">
        <v>52</v>
      </c>
      <c r="B4" s="274"/>
      <c r="C4" s="274"/>
      <c r="D4" s="274"/>
      <c r="E4" s="274"/>
      <c r="F4" s="274"/>
      <c r="G4" s="274"/>
      <c r="H4" s="275"/>
      <c r="I4" s="48" t="s">
        <v>265</v>
      </c>
      <c r="J4" s="49" t="s">
        <v>304</v>
      </c>
      <c r="K4" s="50" t="s">
        <v>305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47">
        <v>2</v>
      </c>
      <c r="J5" s="46">
        <v>3</v>
      </c>
      <c r="K5" s="46">
        <v>4</v>
      </c>
    </row>
    <row r="6" spans="1:11" ht="12.75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7"/>
    </row>
    <row r="7" spans="1:11" ht="12.75">
      <c r="A7" s="240" t="s">
        <v>53</v>
      </c>
      <c r="B7" s="241"/>
      <c r="C7" s="241"/>
      <c r="D7" s="241"/>
      <c r="E7" s="241"/>
      <c r="F7" s="241"/>
      <c r="G7" s="241"/>
      <c r="H7" s="258"/>
      <c r="I7" s="3">
        <v>1</v>
      </c>
      <c r="J7" s="6"/>
      <c r="K7" s="6"/>
    </row>
    <row r="8" spans="1:11" ht="12.75">
      <c r="A8" s="247" t="s">
        <v>13</v>
      </c>
      <c r="B8" s="248"/>
      <c r="C8" s="248"/>
      <c r="D8" s="248"/>
      <c r="E8" s="248"/>
      <c r="F8" s="248"/>
      <c r="G8" s="248"/>
      <c r="H8" s="249"/>
      <c r="I8" s="1">
        <v>2</v>
      </c>
      <c r="J8" s="43">
        <f>J9+J16+J26+J35+J39</f>
        <v>4632400572</v>
      </c>
      <c r="K8" s="43">
        <f>K9+K16+K26+K35+K39</f>
        <v>4720395021.040001</v>
      </c>
    </row>
    <row r="9" spans="1:11" ht="12.75">
      <c r="A9" s="244" t="s">
        <v>194</v>
      </c>
      <c r="B9" s="245"/>
      <c r="C9" s="245"/>
      <c r="D9" s="245"/>
      <c r="E9" s="245"/>
      <c r="F9" s="245"/>
      <c r="G9" s="245"/>
      <c r="H9" s="246"/>
      <c r="I9" s="1">
        <v>3</v>
      </c>
      <c r="J9" s="43">
        <f>SUM(J10:J15)</f>
        <v>45224706</v>
      </c>
      <c r="K9" s="43">
        <f>SUM(K10:K15)</f>
        <v>45918086.41</v>
      </c>
    </row>
    <row r="10" spans="1:11" ht="12.75">
      <c r="A10" s="244" t="s">
        <v>104</v>
      </c>
      <c r="B10" s="245"/>
      <c r="C10" s="245"/>
      <c r="D10" s="245"/>
      <c r="E10" s="245"/>
      <c r="F10" s="245"/>
      <c r="G10" s="245"/>
      <c r="H10" s="246"/>
      <c r="I10" s="1">
        <v>4</v>
      </c>
      <c r="J10" s="134"/>
      <c r="K10" s="7"/>
    </row>
    <row r="11" spans="1:11" ht="12.75">
      <c r="A11" s="244" t="s">
        <v>14</v>
      </c>
      <c r="B11" s="245"/>
      <c r="C11" s="245"/>
      <c r="D11" s="245"/>
      <c r="E11" s="245"/>
      <c r="F11" s="245"/>
      <c r="G11" s="245"/>
      <c r="H11" s="246"/>
      <c r="I11" s="1">
        <v>5</v>
      </c>
      <c r="J11" s="155">
        <v>37949592</v>
      </c>
      <c r="K11" s="7">
        <v>37270821.75</v>
      </c>
    </row>
    <row r="12" spans="1:11" ht="12.75">
      <c r="A12" s="244" t="s">
        <v>105</v>
      </c>
      <c r="B12" s="245"/>
      <c r="C12" s="245"/>
      <c r="D12" s="245"/>
      <c r="E12" s="245"/>
      <c r="F12" s="245"/>
      <c r="G12" s="245"/>
      <c r="H12" s="246"/>
      <c r="I12" s="1">
        <v>6</v>
      </c>
      <c r="J12" s="155">
        <v>6567609</v>
      </c>
      <c r="K12" s="7">
        <v>6567609</v>
      </c>
    </row>
    <row r="13" spans="1:11" ht="12.75">
      <c r="A13" s="244" t="s">
        <v>197</v>
      </c>
      <c r="B13" s="245"/>
      <c r="C13" s="245"/>
      <c r="D13" s="245"/>
      <c r="E13" s="245"/>
      <c r="F13" s="245"/>
      <c r="G13" s="245"/>
      <c r="H13" s="246"/>
      <c r="I13" s="1">
        <v>7</v>
      </c>
      <c r="J13" s="155"/>
      <c r="K13" s="7"/>
    </row>
    <row r="14" spans="1:11" ht="12.75">
      <c r="A14" s="244" t="s">
        <v>198</v>
      </c>
      <c r="B14" s="245"/>
      <c r="C14" s="245"/>
      <c r="D14" s="245"/>
      <c r="E14" s="245"/>
      <c r="F14" s="245"/>
      <c r="G14" s="245"/>
      <c r="H14" s="246"/>
      <c r="I14" s="1">
        <v>8</v>
      </c>
      <c r="J14" s="155">
        <v>707505</v>
      </c>
      <c r="K14" s="7">
        <v>2079655.66</v>
      </c>
    </row>
    <row r="15" spans="1:11" ht="12.75">
      <c r="A15" s="244" t="s">
        <v>199</v>
      </c>
      <c r="B15" s="245"/>
      <c r="C15" s="245"/>
      <c r="D15" s="245"/>
      <c r="E15" s="245"/>
      <c r="F15" s="245"/>
      <c r="G15" s="245"/>
      <c r="H15" s="246"/>
      <c r="I15" s="1">
        <v>9</v>
      </c>
      <c r="J15" s="134"/>
      <c r="K15" s="7"/>
    </row>
    <row r="16" spans="1:11" ht="12.75">
      <c r="A16" s="244" t="s">
        <v>195</v>
      </c>
      <c r="B16" s="245"/>
      <c r="C16" s="245"/>
      <c r="D16" s="245"/>
      <c r="E16" s="245"/>
      <c r="F16" s="245"/>
      <c r="G16" s="245"/>
      <c r="H16" s="246"/>
      <c r="I16" s="1">
        <v>10</v>
      </c>
      <c r="J16" s="43">
        <f>SUM(J17:J25)</f>
        <v>4440260536</v>
      </c>
      <c r="K16" s="43">
        <f>SUM(K17:K25)</f>
        <v>4527549051.06</v>
      </c>
    </row>
    <row r="17" spans="1:11" ht="12.75">
      <c r="A17" s="244" t="s">
        <v>200</v>
      </c>
      <c r="B17" s="245"/>
      <c r="C17" s="245"/>
      <c r="D17" s="245"/>
      <c r="E17" s="245"/>
      <c r="F17" s="245"/>
      <c r="G17" s="245"/>
      <c r="H17" s="246"/>
      <c r="I17" s="1">
        <v>11</v>
      </c>
      <c r="J17" s="7">
        <v>874708080</v>
      </c>
      <c r="K17" s="7">
        <v>874708079.41</v>
      </c>
    </row>
    <row r="18" spans="1:11" ht="12.75">
      <c r="A18" s="244" t="s">
        <v>234</v>
      </c>
      <c r="B18" s="245"/>
      <c r="C18" s="245"/>
      <c r="D18" s="245"/>
      <c r="E18" s="245"/>
      <c r="F18" s="245"/>
      <c r="G18" s="245"/>
      <c r="H18" s="246"/>
      <c r="I18" s="1">
        <v>12</v>
      </c>
      <c r="J18" s="7">
        <v>2871712565</v>
      </c>
      <c r="K18" s="7">
        <v>2797406150.9</v>
      </c>
    </row>
    <row r="19" spans="1:11" ht="12.75">
      <c r="A19" s="244" t="s">
        <v>201</v>
      </c>
      <c r="B19" s="245"/>
      <c r="C19" s="245"/>
      <c r="D19" s="245"/>
      <c r="E19" s="245"/>
      <c r="F19" s="245"/>
      <c r="G19" s="245"/>
      <c r="H19" s="246"/>
      <c r="I19" s="1">
        <v>13</v>
      </c>
      <c r="J19" s="7">
        <v>367257268</v>
      </c>
      <c r="K19" s="7">
        <v>356864147.36</v>
      </c>
    </row>
    <row r="20" spans="1:11" ht="12.75">
      <c r="A20" s="244" t="s">
        <v>25</v>
      </c>
      <c r="B20" s="245"/>
      <c r="C20" s="245"/>
      <c r="D20" s="245"/>
      <c r="E20" s="245"/>
      <c r="F20" s="245"/>
      <c r="G20" s="245"/>
      <c r="H20" s="246"/>
      <c r="I20" s="1">
        <v>14</v>
      </c>
      <c r="J20" s="7">
        <v>101131434</v>
      </c>
      <c r="K20" s="7">
        <v>98874617.81</v>
      </c>
    </row>
    <row r="21" spans="1:11" ht="12.75">
      <c r="A21" s="244" t="s">
        <v>26</v>
      </c>
      <c r="B21" s="245"/>
      <c r="C21" s="245"/>
      <c r="D21" s="245"/>
      <c r="E21" s="245"/>
      <c r="F21" s="245"/>
      <c r="G21" s="245"/>
      <c r="H21" s="246"/>
      <c r="I21" s="1">
        <v>15</v>
      </c>
      <c r="J21" s="7"/>
      <c r="K21" s="7"/>
    </row>
    <row r="22" spans="1:11" ht="12.75">
      <c r="A22" s="244" t="s">
        <v>64</v>
      </c>
      <c r="B22" s="245"/>
      <c r="C22" s="245"/>
      <c r="D22" s="245"/>
      <c r="E22" s="245"/>
      <c r="F22" s="245"/>
      <c r="G22" s="245"/>
      <c r="H22" s="246"/>
      <c r="I22" s="1">
        <v>16</v>
      </c>
      <c r="J22" s="7">
        <v>24768328</v>
      </c>
      <c r="K22" s="7">
        <v>69535170.11</v>
      </c>
    </row>
    <row r="23" spans="1:11" ht="12.75">
      <c r="A23" s="244" t="s">
        <v>65</v>
      </c>
      <c r="B23" s="245"/>
      <c r="C23" s="245"/>
      <c r="D23" s="245"/>
      <c r="E23" s="245"/>
      <c r="F23" s="245"/>
      <c r="G23" s="245"/>
      <c r="H23" s="246"/>
      <c r="I23" s="1">
        <v>17</v>
      </c>
      <c r="J23" s="7">
        <v>149431796</v>
      </c>
      <c r="K23" s="7">
        <v>281452968.43</v>
      </c>
    </row>
    <row r="24" spans="1:11" ht="12.75">
      <c r="A24" s="244" t="s">
        <v>66</v>
      </c>
      <c r="B24" s="245"/>
      <c r="C24" s="245"/>
      <c r="D24" s="245"/>
      <c r="E24" s="245"/>
      <c r="F24" s="245"/>
      <c r="G24" s="245"/>
      <c r="H24" s="246"/>
      <c r="I24" s="1">
        <v>18</v>
      </c>
      <c r="J24" s="7">
        <v>40996707</v>
      </c>
      <c r="K24" s="7">
        <v>38607030.01</v>
      </c>
    </row>
    <row r="25" spans="1:11" ht="12.75">
      <c r="A25" s="244" t="s">
        <v>67</v>
      </c>
      <c r="B25" s="245"/>
      <c r="C25" s="245"/>
      <c r="D25" s="245"/>
      <c r="E25" s="245"/>
      <c r="F25" s="245"/>
      <c r="G25" s="245"/>
      <c r="H25" s="246"/>
      <c r="I25" s="1">
        <v>19</v>
      </c>
      <c r="J25" s="7">
        <v>10254358</v>
      </c>
      <c r="K25" s="7">
        <v>10100887.03</v>
      </c>
    </row>
    <row r="26" spans="1:11" ht="12.75">
      <c r="A26" s="244" t="s">
        <v>180</v>
      </c>
      <c r="B26" s="245"/>
      <c r="C26" s="245"/>
      <c r="D26" s="245"/>
      <c r="E26" s="245"/>
      <c r="F26" s="245"/>
      <c r="G26" s="245"/>
      <c r="H26" s="246"/>
      <c r="I26" s="1">
        <v>20</v>
      </c>
      <c r="J26" s="43">
        <f>SUM(J27:J34)</f>
        <v>5417132</v>
      </c>
      <c r="K26" s="43">
        <f>SUM(K27:K34)</f>
        <v>5434901.6</v>
      </c>
    </row>
    <row r="27" spans="1:11" ht="12.75">
      <c r="A27" s="244" t="s">
        <v>68</v>
      </c>
      <c r="B27" s="245"/>
      <c r="C27" s="245"/>
      <c r="D27" s="245"/>
      <c r="E27" s="245"/>
      <c r="F27" s="245"/>
      <c r="G27" s="245"/>
      <c r="H27" s="246"/>
      <c r="I27" s="1">
        <v>21</v>
      </c>
      <c r="J27" s="7">
        <v>1435245</v>
      </c>
      <c r="K27" s="7">
        <v>1351866.62</v>
      </c>
    </row>
    <row r="28" spans="1:11" ht="12.75">
      <c r="A28" s="244" t="s">
        <v>69</v>
      </c>
      <c r="B28" s="245"/>
      <c r="C28" s="245"/>
      <c r="D28" s="245"/>
      <c r="E28" s="245"/>
      <c r="F28" s="245"/>
      <c r="G28" s="245"/>
      <c r="H28" s="246"/>
      <c r="I28" s="1">
        <v>22</v>
      </c>
      <c r="J28" s="7"/>
      <c r="K28" s="7"/>
    </row>
    <row r="29" spans="1:11" ht="12.75">
      <c r="A29" s="244" t="s">
        <v>70</v>
      </c>
      <c r="B29" s="245"/>
      <c r="C29" s="245"/>
      <c r="D29" s="245"/>
      <c r="E29" s="245"/>
      <c r="F29" s="245"/>
      <c r="G29" s="245"/>
      <c r="H29" s="246"/>
      <c r="I29" s="1">
        <v>23</v>
      </c>
      <c r="J29" s="7">
        <v>170000</v>
      </c>
      <c r="K29" s="7">
        <v>170000</v>
      </c>
    </row>
    <row r="30" spans="1:11" ht="12.75">
      <c r="A30" s="244" t="s">
        <v>75</v>
      </c>
      <c r="B30" s="245"/>
      <c r="C30" s="245"/>
      <c r="D30" s="245"/>
      <c r="E30" s="245"/>
      <c r="F30" s="245"/>
      <c r="G30" s="245"/>
      <c r="H30" s="246"/>
      <c r="I30" s="1">
        <v>24</v>
      </c>
      <c r="J30" s="7"/>
      <c r="K30" s="7"/>
    </row>
    <row r="31" spans="1:11" ht="12.75">
      <c r="A31" s="244" t="s">
        <v>76</v>
      </c>
      <c r="B31" s="245"/>
      <c r="C31" s="245"/>
      <c r="D31" s="245"/>
      <c r="E31" s="245"/>
      <c r="F31" s="245"/>
      <c r="G31" s="245"/>
      <c r="H31" s="246"/>
      <c r="I31" s="1">
        <v>25</v>
      </c>
      <c r="J31" s="7">
        <v>3620830</v>
      </c>
      <c r="K31" s="7">
        <v>3749831.98</v>
      </c>
    </row>
    <row r="32" spans="1:11" ht="12.75">
      <c r="A32" s="244" t="s">
        <v>77</v>
      </c>
      <c r="B32" s="245"/>
      <c r="C32" s="245"/>
      <c r="D32" s="245"/>
      <c r="E32" s="245"/>
      <c r="F32" s="245"/>
      <c r="G32" s="245"/>
      <c r="H32" s="246"/>
      <c r="I32" s="1">
        <v>26</v>
      </c>
      <c r="J32" s="7">
        <v>191057</v>
      </c>
      <c r="K32" s="7">
        <v>163203</v>
      </c>
    </row>
    <row r="33" spans="1:11" ht="12.75">
      <c r="A33" s="244" t="s">
        <v>71</v>
      </c>
      <c r="B33" s="245"/>
      <c r="C33" s="245"/>
      <c r="D33" s="245"/>
      <c r="E33" s="245"/>
      <c r="F33" s="245"/>
      <c r="G33" s="245"/>
      <c r="H33" s="246"/>
      <c r="I33" s="1">
        <v>27</v>
      </c>
      <c r="J33" s="134"/>
      <c r="K33" s="7"/>
    </row>
    <row r="34" spans="1:11" ht="12.75">
      <c r="A34" s="244" t="s">
        <v>308</v>
      </c>
      <c r="B34" s="245"/>
      <c r="C34" s="245"/>
      <c r="D34" s="245"/>
      <c r="E34" s="245"/>
      <c r="F34" s="245"/>
      <c r="G34" s="245"/>
      <c r="H34" s="246"/>
      <c r="I34" s="1">
        <v>28</v>
      </c>
      <c r="J34" s="134"/>
      <c r="K34" s="7"/>
    </row>
    <row r="35" spans="1:11" ht="12.75">
      <c r="A35" s="244" t="s">
        <v>174</v>
      </c>
      <c r="B35" s="245"/>
      <c r="C35" s="245"/>
      <c r="D35" s="245"/>
      <c r="E35" s="245"/>
      <c r="F35" s="245"/>
      <c r="G35" s="245"/>
      <c r="H35" s="246"/>
      <c r="I35" s="1">
        <v>29</v>
      </c>
      <c r="J35" s="43">
        <f>SUM(J36:J38)</f>
        <v>834499</v>
      </c>
      <c r="K35" s="43">
        <f>SUM(K36:K38)</f>
        <v>829283.17</v>
      </c>
    </row>
    <row r="36" spans="1:11" ht="12.75">
      <c r="A36" s="244" t="s">
        <v>72</v>
      </c>
      <c r="B36" s="245"/>
      <c r="C36" s="245"/>
      <c r="D36" s="245"/>
      <c r="E36" s="245"/>
      <c r="F36" s="245"/>
      <c r="G36" s="245"/>
      <c r="H36" s="246"/>
      <c r="I36" s="1">
        <v>30</v>
      </c>
      <c r="J36" s="134"/>
      <c r="K36" s="7"/>
    </row>
    <row r="37" spans="1:11" ht="12.75">
      <c r="A37" s="244" t="s">
        <v>73</v>
      </c>
      <c r="B37" s="245"/>
      <c r="C37" s="245"/>
      <c r="D37" s="245"/>
      <c r="E37" s="245"/>
      <c r="F37" s="245"/>
      <c r="G37" s="245"/>
      <c r="H37" s="246"/>
      <c r="I37" s="1">
        <v>31</v>
      </c>
      <c r="J37" s="7">
        <v>43750</v>
      </c>
      <c r="K37" s="7">
        <v>43750</v>
      </c>
    </row>
    <row r="38" spans="1:11" ht="12.75">
      <c r="A38" s="244" t="s">
        <v>74</v>
      </c>
      <c r="B38" s="245"/>
      <c r="C38" s="245"/>
      <c r="D38" s="245"/>
      <c r="E38" s="245"/>
      <c r="F38" s="245"/>
      <c r="G38" s="245"/>
      <c r="H38" s="246"/>
      <c r="I38" s="1">
        <v>32</v>
      </c>
      <c r="J38" s="7">
        <v>790749</v>
      </c>
      <c r="K38" s="7">
        <v>785533.17</v>
      </c>
    </row>
    <row r="39" spans="1:11" ht="12.75">
      <c r="A39" s="244" t="s">
        <v>175</v>
      </c>
      <c r="B39" s="245"/>
      <c r="C39" s="245"/>
      <c r="D39" s="245"/>
      <c r="E39" s="245"/>
      <c r="F39" s="245"/>
      <c r="G39" s="245"/>
      <c r="H39" s="246"/>
      <c r="I39" s="1">
        <v>33</v>
      </c>
      <c r="J39" s="7">
        <v>140663699</v>
      </c>
      <c r="K39" s="7">
        <v>140663698.8</v>
      </c>
    </row>
    <row r="40" spans="1:11" ht="12.75">
      <c r="A40" s="247" t="s">
        <v>227</v>
      </c>
      <c r="B40" s="248"/>
      <c r="C40" s="248"/>
      <c r="D40" s="248"/>
      <c r="E40" s="248"/>
      <c r="F40" s="248"/>
      <c r="G40" s="248"/>
      <c r="H40" s="249"/>
      <c r="I40" s="1">
        <v>34</v>
      </c>
      <c r="J40" s="43">
        <f>J41+J49+J56+J64</f>
        <v>343822386</v>
      </c>
      <c r="K40" s="43">
        <f>K41+K49+K56+K64</f>
        <v>135627418.95999998</v>
      </c>
    </row>
    <row r="41" spans="1:11" ht="12.75">
      <c r="A41" s="244" t="s">
        <v>92</v>
      </c>
      <c r="B41" s="245"/>
      <c r="C41" s="245"/>
      <c r="D41" s="245"/>
      <c r="E41" s="245"/>
      <c r="F41" s="245"/>
      <c r="G41" s="245"/>
      <c r="H41" s="246"/>
      <c r="I41" s="1">
        <v>35</v>
      </c>
      <c r="J41" s="43">
        <f>SUM(J42:J48)</f>
        <v>24496814</v>
      </c>
      <c r="K41" s="43">
        <f>SUM(K42:K48)</f>
        <v>26094165.759999998</v>
      </c>
    </row>
    <row r="42" spans="1:11" ht="12.75">
      <c r="A42" s="244" t="s">
        <v>109</v>
      </c>
      <c r="B42" s="245"/>
      <c r="C42" s="245"/>
      <c r="D42" s="245"/>
      <c r="E42" s="245"/>
      <c r="F42" s="245"/>
      <c r="G42" s="245"/>
      <c r="H42" s="246"/>
      <c r="I42" s="1">
        <v>36</v>
      </c>
      <c r="J42" s="7">
        <v>24296180</v>
      </c>
      <c r="K42" s="7">
        <v>25614027.27</v>
      </c>
    </row>
    <row r="43" spans="1:11" ht="12.75">
      <c r="A43" s="244" t="s">
        <v>110</v>
      </c>
      <c r="B43" s="245"/>
      <c r="C43" s="245"/>
      <c r="D43" s="245"/>
      <c r="E43" s="245"/>
      <c r="F43" s="245"/>
      <c r="G43" s="245"/>
      <c r="H43" s="246"/>
      <c r="I43" s="1">
        <v>37</v>
      </c>
      <c r="J43" s="134"/>
      <c r="K43" s="7"/>
    </row>
    <row r="44" spans="1:11" ht="12.75">
      <c r="A44" s="244" t="s">
        <v>78</v>
      </c>
      <c r="B44" s="245"/>
      <c r="C44" s="245"/>
      <c r="D44" s="245"/>
      <c r="E44" s="245"/>
      <c r="F44" s="245"/>
      <c r="G44" s="245"/>
      <c r="H44" s="246"/>
      <c r="I44" s="1">
        <v>38</v>
      </c>
      <c r="J44" s="134"/>
      <c r="K44" s="7"/>
    </row>
    <row r="45" spans="1:11" ht="12.75">
      <c r="A45" s="244" t="s">
        <v>79</v>
      </c>
      <c r="B45" s="245"/>
      <c r="C45" s="245"/>
      <c r="D45" s="245"/>
      <c r="E45" s="245"/>
      <c r="F45" s="245"/>
      <c r="G45" s="245"/>
      <c r="H45" s="246"/>
      <c r="I45" s="1">
        <v>39</v>
      </c>
      <c r="J45" s="7">
        <v>156426</v>
      </c>
      <c r="K45" s="7">
        <v>179069.49</v>
      </c>
    </row>
    <row r="46" spans="1:11" ht="12.75">
      <c r="A46" s="244" t="s">
        <v>80</v>
      </c>
      <c r="B46" s="245"/>
      <c r="C46" s="245"/>
      <c r="D46" s="245"/>
      <c r="E46" s="245"/>
      <c r="F46" s="245"/>
      <c r="G46" s="245"/>
      <c r="H46" s="246"/>
      <c r="I46" s="1">
        <v>40</v>
      </c>
      <c r="J46" s="7">
        <v>44208</v>
      </c>
      <c r="K46" s="7">
        <v>301069</v>
      </c>
    </row>
    <row r="47" spans="1:11" ht="12.75">
      <c r="A47" s="244" t="s">
        <v>81</v>
      </c>
      <c r="B47" s="245"/>
      <c r="C47" s="245"/>
      <c r="D47" s="245"/>
      <c r="E47" s="245"/>
      <c r="F47" s="245"/>
      <c r="G47" s="245"/>
      <c r="H47" s="246"/>
      <c r="I47" s="1">
        <v>41</v>
      </c>
      <c r="J47" s="134"/>
      <c r="K47" s="7"/>
    </row>
    <row r="48" spans="1:11" ht="12.75">
      <c r="A48" s="244" t="s">
        <v>82</v>
      </c>
      <c r="B48" s="245"/>
      <c r="C48" s="245"/>
      <c r="D48" s="245"/>
      <c r="E48" s="245"/>
      <c r="F48" s="245"/>
      <c r="G48" s="245"/>
      <c r="H48" s="246"/>
      <c r="I48" s="1">
        <v>42</v>
      </c>
      <c r="J48" s="134"/>
      <c r="K48" s="7"/>
    </row>
    <row r="49" spans="1:11" ht="12.75">
      <c r="A49" s="244" t="s">
        <v>93</v>
      </c>
      <c r="B49" s="245"/>
      <c r="C49" s="245"/>
      <c r="D49" s="245"/>
      <c r="E49" s="245"/>
      <c r="F49" s="245"/>
      <c r="G49" s="245"/>
      <c r="H49" s="246"/>
      <c r="I49" s="1">
        <v>43</v>
      </c>
      <c r="J49" s="43">
        <f>SUM(J50:J55)</f>
        <v>30637890</v>
      </c>
      <c r="K49" s="43">
        <f>SUM(K50:K55)</f>
        <v>29480452.009999998</v>
      </c>
    </row>
    <row r="50" spans="1:11" ht="12.75">
      <c r="A50" s="244" t="s">
        <v>189</v>
      </c>
      <c r="B50" s="245"/>
      <c r="C50" s="245"/>
      <c r="D50" s="245"/>
      <c r="E50" s="245"/>
      <c r="F50" s="245"/>
      <c r="G50" s="245"/>
      <c r="H50" s="246"/>
      <c r="I50" s="1">
        <v>44</v>
      </c>
      <c r="J50" s="7">
        <v>231675</v>
      </c>
      <c r="K50" s="7">
        <v>1439.56</v>
      </c>
    </row>
    <row r="51" spans="1:11" ht="12.75">
      <c r="A51" s="244" t="s">
        <v>190</v>
      </c>
      <c r="B51" s="245"/>
      <c r="C51" s="245"/>
      <c r="D51" s="245"/>
      <c r="E51" s="245"/>
      <c r="F51" s="245"/>
      <c r="G51" s="245"/>
      <c r="H51" s="246"/>
      <c r="I51" s="1">
        <v>45</v>
      </c>
      <c r="J51" s="7">
        <v>13742895</v>
      </c>
      <c r="K51" s="7">
        <v>11499737.56</v>
      </c>
    </row>
    <row r="52" spans="1:11" ht="12.75">
      <c r="A52" s="244" t="s">
        <v>191</v>
      </c>
      <c r="B52" s="245"/>
      <c r="C52" s="245"/>
      <c r="D52" s="245"/>
      <c r="E52" s="245"/>
      <c r="F52" s="245"/>
      <c r="G52" s="245"/>
      <c r="H52" s="246"/>
      <c r="I52" s="1">
        <v>46</v>
      </c>
      <c r="J52" s="7"/>
      <c r="K52" s="7"/>
    </row>
    <row r="53" spans="1:11" ht="12.75">
      <c r="A53" s="244" t="s">
        <v>192</v>
      </c>
      <c r="B53" s="245"/>
      <c r="C53" s="245"/>
      <c r="D53" s="245"/>
      <c r="E53" s="245"/>
      <c r="F53" s="245"/>
      <c r="G53" s="245"/>
      <c r="H53" s="246"/>
      <c r="I53" s="1">
        <v>47</v>
      </c>
      <c r="J53" s="7">
        <v>1226272</v>
      </c>
      <c r="K53" s="7">
        <v>3185188.78</v>
      </c>
    </row>
    <row r="54" spans="1:11" ht="12.75">
      <c r="A54" s="244" t="s">
        <v>10</v>
      </c>
      <c r="B54" s="245"/>
      <c r="C54" s="245"/>
      <c r="D54" s="245"/>
      <c r="E54" s="245"/>
      <c r="F54" s="245"/>
      <c r="G54" s="245"/>
      <c r="H54" s="246"/>
      <c r="I54" s="1">
        <v>48</v>
      </c>
      <c r="J54" s="7">
        <v>13614153</v>
      </c>
      <c r="K54" s="7">
        <f>3211516.18+1378637</f>
        <v>4590153.18</v>
      </c>
    </row>
    <row r="55" spans="1:11" ht="12.75">
      <c r="A55" s="244" t="s">
        <v>11</v>
      </c>
      <c r="B55" s="245"/>
      <c r="C55" s="245"/>
      <c r="D55" s="245"/>
      <c r="E55" s="245"/>
      <c r="F55" s="245"/>
      <c r="G55" s="245"/>
      <c r="H55" s="246"/>
      <c r="I55" s="1">
        <v>49</v>
      </c>
      <c r="J55" s="7">
        <v>1822895</v>
      </c>
      <c r="K55" s="7">
        <v>10203932.93</v>
      </c>
    </row>
    <row r="56" spans="1:11" ht="12.75">
      <c r="A56" s="244" t="s">
        <v>94</v>
      </c>
      <c r="B56" s="245"/>
      <c r="C56" s="245"/>
      <c r="D56" s="245"/>
      <c r="E56" s="245"/>
      <c r="F56" s="245"/>
      <c r="G56" s="245"/>
      <c r="H56" s="246"/>
      <c r="I56" s="1">
        <v>50</v>
      </c>
      <c r="J56" s="43">
        <f>SUM(J57:J63)</f>
        <v>850728</v>
      </c>
      <c r="K56" s="43">
        <f>SUM(K57:K63)</f>
        <v>1357757.3399999999</v>
      </c>
    </row>
    <row r="57" spans="1:11" ht="12.75">
      <c r="A57" s="244" t="s">
        <v>68</v>
      </c>
      <c r="B57" s="245"/>
      <c r="C57" s="245"/>
      <c r="D57" s="245"/>
      <c r="E57" s="245"/>
      <c r="F57" s="245"/>
      <c r="G57" s="245"/>
      <c r="H57" s="246"/>
      <c r="I57" s="1">
        <v>51</v>
      </c>
      <c r="J57" s="134"/>
      <c r="K57" s="7"/>
    </row>
    <row r="58" spans="1:11" ht="12.75">
      <c r="A58" s="244" t="s">
        <v>69</v>
      </c>
      <c r="B58" s="245"/>
      <c r="C58" s="245"/>
      <c r="D58" s="245"/>
      <c r="E58" s="245"/>
      <c r="F58" s="245"/>
      <c r="G58" s="245"/>
      <c r="H58" s="246"/>
      <c r="I58" s="1">
        <v>52</v>
      </c>
      <c r="J58" s="134"/>
      <c r="K58" s="7"/>
    </row>
    <row r="59" spans="1:11" ht="12.75">
      <c r="A59" s="244" t="s">
        <v>229</v>
      </c>
      <c r="B59" s="245"/>
      <c r="C59" s="245"/>
      <c r="D59" s="245"/>
      <c r="E59" s="245"/>
      <c r="F59" s="245"/>
      <c r="G59" s="245"/>
      <c r="H59" s="246"/>
      <c r="I59" s="1">
        <v>53</v>
      </c>
      <c r="J59" s="134"/>
      <c r="K59" s="7"/>
    </row>
    <row r="60" spans="1:11" ht="12.75">
      <c r="A60" s="244" t="s">
        <v>75</v>
      </c>
      <c r="B60" s="245"/>
      <c r="C60" s="245"/>
      <c r="D60" s="245"/>
      <c r="E60" s="245"/>
      <c r="F60" s="245"/>
      <c r="G60" s="245"/>
      <c r="H60" s="246"/>
      <c r="I60" s="1">
        <v>54</v>
      </c>
      <c r="J60" s="134"/>
      <c r="K60" s="7"/>
    </row>
    <row r="61" spans="1:11" ht="12.75">
      <c r="A61" s="244" t="s">
        <v>76</v>
      </c>
      <c r="B61" s="245"/>
      <c r="C61" s="245"/>
      <c r="D61" s="245"/>
      <c r="E61" s="245"/>
      <c r="F61" s="245"/>
      <c r="G61" s="245"/>
      <c r="H61" s="246"/>
      <c r="I61" s="1">
        <v>55</v>
      </c>
      <c r="J61" s="134"/>
      <c r="K61" s="7"/>
    </row>
    <row r="62" spans="1:11" ht="12.75">
      <c r="A62" s="244" t="s">
        <v>77</v>
      </c>
      <c r="B62" s="245"/>
      <c r="C62" s="245"/>
      <c r="D62" s="245"/>
      <c r="E62" s="245"/>
      <c r="F62" s="245"/>
      <c r="G62" s="245"/>
      <c r="H62" s="246"/>
      <c r="I62" s="1">
        <v>56</v>
      </c>
      <c r="J62" s="7">
        <v>746646</v>
      </c>
      <c r="K62" s="7">
        <v>746640.59</v>
      </c>
    </row>
    <row r="63" spans="1:11" ht="12.75">
      <c r="A63" s="244" t="s">
        <v>39</v>
      </c>
      <c r="B63" s="245"/>
      <c r="C63" s="245"/>
      <c r="D63" s="245"/>
      <c r="E63" s="245"/>
      <c r="F63" s="245"/>
      <c r="G63" s="245"/>
      <c r="H63" s="246"/>
      <c r="I63" s="1">
        <v>57</v>
      </c>
      <c r="J63" s="7">
        <v>104082</v>
      </c>
      <c r="K63" s="7">
        <v>611116.75</v>
      </c>
    </row>
    <row r="64" spans="1:11" ht="12.75">
      <c r="A64" s="244" t="s">
        <v>196</v>
      </c>
      <c r="B64" s="245"/>
      <c r="C64" s="245"/>
      <c r="D64" s="245"/>
      <c r="E64" s="245"/>
      <c r="F64" s="245"/>
      <c r="G64" s="245"/>
      <c r="H64" s="246"/>
      <c r="I64" s="1">
        <v>58</v>
      </c>
      <c r="J64" s="7">
        <v>287836954</v>
      </c>
      <c r="K64" s="7">
        <v>78695043.85</v>
      </c>
    </row>
    <row r="65" spans="1:11" ht="12.75">
      <c r="A65" s="247" t="s">
        <v>49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20382090</v>
      </c>
      <c r="K65" s="7">
        <v>27255003.48</v>
      </c>
    </row>
    <row r="66" spans="1:11" ht="12.75">
      <c r="A66" s="247" t="s">
        <v>228</v>
      </c>
      <c r="B66" s="248"/>
      <c r="C66" s="248"/>
      <c r="D66" s="248"/>
      <c r="E66" s="248"/>
      <c r="F66" s="248"/>
      <c r="G66" s="248"/>
      <c r="H66" s="249"/>
      <c r="I66" s="1">
        <v>60</v>
      </c>
      <c r="J66" s="43">
        <f>J7+J8+J40+J65</f>
        <v>4996605048</v>
      </c>
      <c r="K66" s="43">
        <f>K7+K8+K40+K65</f>
        <v>4883277443.4800005</v>
      </c>
    </row>
    <row r="67" spans="1:11" ht="12.75">
      <c r="A67" s="259" t="s">
        <v>83</v>
      </c>
      <c r="B67" s="260"/>
      <c r="C67" s="260"/>
      <c r="D67" s="260"/>
      <c r="E67" s="260"/>
      <c r="F67" s="260"/>
      <c r="G67" s="260"/>
      <c r="H67" s="261"/>
      <c r="I67" s="4">
        <v>61</v>
      </c>
      <c r="J67" s="8">
        <v>54545066</v>
      </c>
      <c r="K67" s="8">
        <v>54522828.98</v>
      </c>
    </row>
    <row r="68" spans="1:11" ht="12.75">
      <c r="A68" s="236" t="s">
        <v>51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3"/>
    </row>
    <row r="69" spans="1:11" ht="12.75">
      <c r="A69" s="240" t="s">
        <v>181</v>
      </c>
      <c r="B69" s="241"/>
      <c r="C69" s="241"/>
      <c r="D69" s="241"/>
      <c r="E69" s="241"/>
      <c r="F69" s="241"/>
      <c r="G69" s="241"/>
      <c r="H69" s="258"/>
      <c r="I69" s="3">
        <v>62</v>
      </c>
      <c r="J69" s="44">
        <f>J70+J71+J72+J78+J79+J82+J85</f>
        <v>2516174910</v>
      </c>
      <c r="K69" s="44">
        <f>K70+K71+K72+K78+K79+K82+K85</f>
        <v>2339081028.82</v>
      </c>
    </row>
    <row r="70" spans="1:11" ht="12.75">
      <c r="A70" s="244" t="s">
        <v>133</v>
      </c>
      <c r="B70" s="245"/>
      <c r="C70" s="245"/>
      <c r="D70" s="245"/>
      <c r="E70" s="245"/>
      <c r="F70" s="245"/>
      <c r="G70" s="245"/>
      <c r="H70" s="246"/>
      <c r="I70" s="1">
        <v>63</v>
      </c>
      <c r="J70" s="134">
        <v>1672021210</v>
      </c>
      <c r="K70" s="134">
        <v>1672021210</v>
      </c>
    </row>
    <row r="71" spans="1:11" ht="12.75">
      <c r="A71" s="244" t="s">
        <v>134</v>
      </c>
      <c r="B71" s="245"/>
      <c r="C71" s="245"/>
      <c r="D71" s="245"/>
      <c r="E71" s="245"/>
      <c r="F71" s="245"/>
      <c r="G71" s="245"/>
      <c r="H71" s="246"/>
      <c r="I71" s="1">
        <v>64</v>
      </c>
      <c r="J71" s="134">
        <v>3602906</v>
      </c>
      <c r="K71" s="134">
        <v>4614057</v>
      </c>
    </row>
    <row r="72" spans="1:11" ht="12.75">
      <c r="A72" s="244" t="s">
        <v>135</v>
      </c>
      <c r="B72" s="245"/>
      <c r="C72" s="245"/>
      <c r="D72" s="245"/>
      <c r="E72" s="245"/>
      <c r="F72" s="245"/>
      <c r="G72" s="245"/>
      <c r="H72" s="246"/>
      <c r="I72" s="1">
        <v>65</v>
      </c>
      <c r="J72" s="43">
        <f>J73+J74-J75+J76+J77</f>
        <v>102055847</v>
      </c>
      <c r="K72" s="43">
        <f>K73+K74-K75+K76+K77</f>
        <v>100188336</v>
      </c>
    </row>
    <row r="73" spans="1:11" ht="12.75">
      <c r="A73" s="244" t="s">
        <v>136</v>
      </c>
      <c r="B73" s="245"/>
      <c r="C73" s="245"/>
      <c r="D73" s="245"/>
      <c r="E73" s="245"/>
      <c r="F73" s="245"/>
      <c r="G73" s="245"/>
      <c r="H73" s="246"/>
      <c r="I73" s="1">
        <v>66</v>
      </c>
      <c r="J73" s="134">
        <v>83601061</v>
      </c>
      <c r="K73" s="134">
        <v>83601061</v>
      </c>
    </row>
    <row r="74" spans="1:11" ht="12.75">
      <c r="A74" s="244" t="s">
        <v>137</v>
      </c>
      <c r="B74" s="245"/>
      <c r="C74" s="245"/>
      <c r="D74" s="245"/>
      <c r="E74" s="245"/>
      <c r="F74" s="245"/>
      <c r="G74" s="245"/>
      <c r="H74" s="246"/>
      <c r="I74" s="1">
        <v>67</v>
      </c>
      <c r="J74" s="134">
        <v>44815284</v>
      </c>
      <c r="K74" s="134">
        <v>44815284</v>
      </c>
    </row>
    <row r="75" spans="1:11" ht="12.75">
      <c r="A75" s="244" t="s">
        <v>125</v>
      </c>
      <c r="B75" s="245"/>
      <c r="C75" s="245"/>
      <c r="D75" s="245"/>
      <c r="E75" s="245"/>
      <c r="F75" s="245"/>
      <c r="G75" s="245"/>
      <c r="H75" s="246"/>
      <c r="I75" s="1">
        <v>68</v>
      </c>
      <c r="J75" s="134">
        <v>35889621</v>
      </c>
      <c r="K75" s="134">
        <v>37757132</v>
      </c>
    </row>
    <row r="76" spans="1:11" ht="12.75">
      <c r="A76" s="244" t="s">
        <v>126</v>
      </c>
      <c r="B76" s="245"/>
      <c r="C76" s="245"/>
      <c r="D76" s="245"/>
      <c r="E76" s="245"/>
      <c r="F76" s="245"/>
      <c r="G76" s="245"/>
      <c r="H76" s="246"/>
      <c r="I76" s="1">
        <v>69</v>
      </c>
      <c r="J76" s="134"/>
      <c r="K76" s="134"/>
    </row>
    <row r="77" spans="1:11" ht="12.75">
      <c r="A77" s="244" t="s">
        <v>127</v>
      </c>
      <c r="B77" s="245"/>
      <c r="C77" s="245"/>
      <c r="D77" s="245"/>
      <c r="E77" s="245"/>
      <c r="F77" s="245"/>
      <c r="G77" s="245"/>
      <c r="H77" s="246"/>
      <c r="I77" s="1">
        <v>70</v>
      </c>
      <c r="J77" s="134">
        <v>9529123</v>
      </c>
      <c r="K77" s="134">
        <v>9529123</v>
      </c>
    </row>
    <row r="78" spans="1:11" ht="12.75">
      <c r="A78" s="244" t="s">
        <v>128</v>
      </c>
      <c r="B78" s="245"/>
      <c r="C78" s="245"/>
      <c r="D78" s="245"/>
      <c r="E78" s="245"/>
      <c r="F78" s="245"/>
      <c r="G78" s="245"/>
      <c r="H78" s="246"/>
      <c r="I78" s="1">
        <v>71</v>
      </c>
      <c r="J78" s="134">
        <v>634097</v>
      </c>
      <c r="K78" s="7">
        <v>685978</v>
      </c>
    </row>
    <row r="79" spans="1:11" ht="12.75">
      <c r="A79" s="244" t="s">
        <v>225</v>
      </c>
      <c r="B79" s="245"/>
      <c r="C79" s="245"/>
      <c r="D79" s="245"/>
      <c r="E79" s="245"/>
      <c r="F79" s="245"/>
      <c r="G79" s="245"/>
      <c r="H79" s="246"/>
      <c r="I79" s="1">
        <v>72</v>
      </c>
      <c r="J79" s="43">
        <f>J80-J81</f>
        <v>263138894</v>
      </c>
      <c r="K79" s="43">
        <f>K80-K81</f>
        <v>506503340</v>
      </c>
    </row>
    <row r="80" spans="1:11" ht="12.75">
      <c r="A80" s="255" t="s">
        <v>160</v>
      </c>
      <c r="B80" s="256"/>
      <c r="C80" s="256"/>
      <c r="D80" s="256"/>
      <c r="E80" s="256"/>
      <c r="F80" s="256"/>
      <c r="G80" s="256"/>
      <c r="H80" s="257"/>
      <c r="I80" s="1">
        <v>73</v>
      </c>
      <c r="J80" s="134">
        <v>263138894</v>
      </c>
      <c r="K80" s="7">
        <f>619516540-113013200</f>
        <v>506503340</v>
      </c>
    </row>
    <row r="81" spans="1:11" ht="12.75">
      <c r="A81" s="255" t="s">
        <v>161</v>
      </c>
      <c r="B81" s="256"/>
      <c r="C81" s="256"/>
      <c r="D81" s="256"/>
      <c r="E81" s="256"/>
      <c r="F81" s="256"/>
      <c r="G81" s="256"/>
      <c r="H81" s="257"/>
      <c r="I81" s="1">
        <v>74</v>
      </c>
      <c r="J81" s="134"/>
      <c r="K81" s="7"/>
    </row>
    <row r="82" spans="1:11" ht="12.75">
      <c r="A82" s="244" t="s">
        <v>226</v>
      </c>
      <c r="B82" s="245"/>
      <c r="C82" s="245"/>
      <c r="D82" s="245"/>
      <c r="E82" s="245"/>
      <c r="F82" s="245"/>
      <c r="G82" s="245"/>
      <c r="H82" s="246"/>
      <c r="I82" s="1">
        <v>75</v>
      </c>
      <c r="J82" s="43">
        <f>J83-J84</f>
        <v>243596016</v>
      </c>
      <c r="K82" s="43">
        <f>K83-K84</f>
        <v>-167892731</v>
      </c>
    </row>
    <row r="83" spans="1:11" ht="12.75">
      <c r="A83" s="255" t="s">
        <v>162</v>
      </c>
      <c r="B83" s="256"/>
      <c r="C83" s="256"/>
      <c r="D83" s="256"/>
      <c r="E83" s="256"/>
      <c r="F83" s="256"/>
      <c r="G83" s="256"/>
      <c r="H83" s="257"/>
      <c r="I83" s="1">
        <v>76</v>
      </c>
      <c r="J83" s="134">
        <v>243596016</v>
      </c>
      <c r="K83" s="7"/>
    </row>
    <row r="84" spans="1:11" ht="12.75">
      <c r="A84" s="255" t="s">
        <v>163</v>
      </c>
      <c r="B84" s="256"/>
      <c r="C84" s="256"/>
      <c r="D84" s="256"/>
      <c r="E84" s="256"/>
      <c r="F84" s="256"/>
      <c r="G84" s="256"/>
      <c r="H84" s="257"/>
      <c r="I84" s="1">
        <v>77</v>
      </c>
      <c r="J84" s="134"/>
      <c r="K84" s="7">
        <v>167892731</v>
      </c>
    </row>
    <row r="85" spans="1:11" ht="12.75">
      <c r="A85" s="244" t="s">
        <v>164</v>
      </c>
      <c r="B85" s="245"/>
      <c r="C85" s="245"/>
      <c r="D85" s="245"/>
      <c r="E85" s="245"/>
      <c r="F85" s="245"/>
      <c r="G85" s="245"/>
      <c r="H85" s="246"/>
      <c r="I85" s="1">
        <v>78</v>
      </c>
      <c r="J85" s="134">
        <v>231125940</v>
      </c>
      <c r="K85" s="7">
        <v>222960838.82</v>
      </c>
    </row>
    <row r="86" spans="1:11" ht="12.75">
      <c r="A86" s="247" t="s">
        <v>17</v>
      </c>
      <c r="B86" s="248"/>
      <c r="C86" s="248"/>
      <c r="D86" s="248"/>
      <c r="E86" s="248"/>
      <c r="F86" s="248"/>
      <c r="G86" s="248"/>
      <c r="H86" s="249"/>
      <c r="I86" s="1">
        <v>79</v>
      </c>
      <c r="J86" s="43">
        <f>SUM(J87:J89)</f>
        <v>58356183</v>
      </c>
      <c r="K86" s="43">
        <f>SUM(K87:K89)</f>
        <v>58356183</v>
      </c>
    </row>
    <row r="87" spans="1:11" ht="12.75">
      <c r="A87" s="244" t="s">
        <v>121</v>
      </c>
      <c r="B87" s="245"/>
      <c r="C87" s="245"/>
      <c r="D87" s="245"/>
      <c r="E87" s="245"/>
      <c r="F87" s="245"/>
      <c r="G87" s="245"/>
      <c r="H87" s="246"/>
      <c r="I87" s="1">
        <v>80</v>
      </c>
      <c r="J87" s="7">
        <v>5446558</v>
      </c>
      <c r="K87" s="7">
        <v>5446558</v>
      </c>
    </row>
    <row r="88" spans="1:11" ht="12.75">
      <c r="A88" s="244" t="s">
        <v>122</v>
      </c>
      <c r="B88" s="245"/>
      <c r="C88" s="245"/>
      <c r="D88" s="245"/>
      <c r="E88" s="245"/>
      <c r="F88" s="245"/>
      <c r="G88" s="245"/>
      <c r="H88" s="246"/>
      <c r="I88" s="1">
        <v>81</v>
      </c>
      <c r="J88" s="7"/>
      <c r="K88" s="7"/>
    </row>
    <row r="89" spans="1:11" ht="12.75">
      <c r="A89" s="244" t="s">
        <v>123</v>
      </c>
      <c r="B89" s="245"/>
      <c r="C89" s="245"/>
      <c r="D89" s="245"/>
      <c r="E89" s="245"/>
      <c r="F89" s="245"/>
      <c r="G89" s="245"/>
      <c r="H89" s="246"/>
      <c r="I89" s="1">
        <v>82</v>
      </c>
      <c r="J89" s="134">
        <v>52909625</v>
      </c>
      <c r="K89" s="134">
        <v>52909625</v>
      </c>
    </row>
    <row r="90" spans="1:11" ht="12.75">
      <c r="A90" s="247" t="s">
        <v>18</v>
      </c>
      <c r="B90" s="248"/>
      <c r="C90" s="248"/>
      <c r="D90" s="248"/>
      <c r="E90" s="248"/>
      <c r="F90" s="248"/>
      <c r="G90" s="248"/>
      <c r="H90" s="249"/>
      <c r="I90" s="1">
        <v>83</v>
      </c>
      <c r="J90" s="43">
        <f>SUM(J91:J99)</f>
        <v>1915658762</v>
      </c>
      <c r="K90" s="43">
        <f>SUM(K91:K99)</f>
        <v>1933583754.6799998</v>
      </c>
    </row>
    <row r="91" spans="1:11" ht="12.75">
      <c r="A91" s="244" t="s">
        <v>124</v>
      </c>
      <c r="B91" s="245"/>
      <c r="C91" s="245"/>
      <c r="D91" s="245"/>
      <c r="E91" s="245"/>
      <c r="F91" s="245"/>
      <c r="G91" s="245"/>
      <c r="H91" s="246"/>
      <c r="I91" s="1">
        <v>84</v>
      </c>
      <c r="J91" s="134"/>
      <c r="K91" s="7"/>
    </row>
    <row r="92" spans="1:11" ht="12.75">
      <c r="A92" s="244" t="s">
        <v>230</v>
      </c>
      <c r="B92" s="245"/>
      <c r="C92" s="245"/>
      <c r="D92" s="245"/>
      <c r="E92" s="245"/>
      <c r="F92" s="245"/>
      <c r="G92" s="245"/>
      <c r="H92" s="246"/>
      <c r="I92" s="1">
        <v>85</v>
      </c>
      <c r="J92" s="7">
        <v>9046000</v>
      </c>
      <c r="K92" s="7">
        <v>9046000</v>
      </c>
    </row>
    <row r="93" spans="1:11" ht="12.75">
      <c r="A93" s="244" t="s">
        <v>0</v>
      </c>
      <c r="B93" s="245"/>
      <c r="C93" s="245"/>
      <c r="D93" s="245"/>
      <c r="E93" s="245"/>
      <c r="F93" s="245"/>
      <c r="G93" s="245"/>
      <c r="H93" s="246"/>
      <c r="I93" s="1">
        <v>86</v>
      </c>
      <c r="J93" s="7">
        <v>1852267505</v>
      </c>
      <c r="K93" s="7">
        <v>1869692937</v>
      </c>
    </row>
    <row r="94" spans="1:11" ht="12.75">
      <c r="A94" s="244" t="s">
        <v>231</v>
      </c>
      <c r="B94" s="245"/>
      <c r="C94" s="245"/>
      <c r="D94" s="245"/>
      <c r="E94" s="245"/>
      <c r="F94" s="245"/>
      <c r="G94" s="245"/>
      <c r="H94" s="246"/>
      <c r="I94" s="1">
        <v>87</v>
      </c>
      <c r="J94" s="7"/>
      <c r="K94" s="7"/>
    </row>
    <row r="95" spans="1:11" ht="12.75">
      <c r="A95" s="244" t="s">
        <v>232</v>
      </c>
      <c r="B95" s="245"/>
      <c r="C95" s="245"/>
      <c r="D95" s="245"/>
      <c r="E95" s="245"/>
      <c r="F95" s="245"/>
      <c r="G95" s="245"/>
      <c r="H95" s="246"/>
      <c r="I95" s="1">
        <v>88</v>
      </c>
      <c r="J95" s="7"/>
      <c r="K95" s="7"/>
    </row>
    <row r="96" spans="1:11" ht="12.75">
      <c r="A96" s="244" t="s">
        <v>233</v>
      </c>
      <c r="B96" s="245"/>
      <c r="C96" s="245"/>
      <c r="D96" s="245"/>
      <c r="E96" s="245"/>
      <c r="F96" s="245"/>
      <c r="G96" s="245"/>
      <c r="H96" s="246"/>
      <c r="I96" s="1">
        <v>89</v>
      </c>
      <c r="J96" s="7"/>
      <c r="K96" s="7"/>
    </row>
    <row r="97" spans="1:11" ht="12.75">
      <c r="A97" s="244" t="s">
        <v>86</v>
      </c>
      <c r="B97" s="245"/>
      <c r="C97" s="245"/>
      <c r="D97" s="245"/>
      <c r="E97" s="245"/>
      <c r="F97" s="245"/>
      <c r="G97" s="245"/>
      <c r="H97" s="246"/>
      <c r="I97" s="1">
        <v>90</v>
      </c>
      <c r="J97" s="7"/>
      <c r="K97" s="7"/>
    </row>
    <row r="98" spans="1:11" ht="12.75">
      <c r="A98" s="244" t="s">
        <v>84</v>
      </c>
      <c r="B98" s="245"/>
      <c r="C98" s="245"/>
      <c r="D98" s="245"/>
      <c r="E98" s="245"/>
      <c r="F98" s="245"/>
      <c r="G98" s="245"/>
      <c r="H98" s="246"/>
      <c r="I98" s="1">
        <v>91</v>
      </c>
      <c r="J98" s="7">
        <v>1585824</v>
      </c>
      <c r="K98" s="7">
        <v>2072413.83</v>
      </c>
    </row>
    <row r="99" spans="1:11" ht="12.75">
      <c r="A99" s="244" t="s">
        <v>85</v>
      </c>
      <c r="B99" s="245"/>
      <c r="C99" s="245"/>
      <c r="D99" s="245"/>
      <c r="E99" s="245"/>
      <c r="F99" s="245"/>
      <c r="G99" s="245"/>
      <c r="H99" s="246"/>
      <c r="I99" s="1">
        <v>92</v>
      </c>
      <c r="J99" s="7">
        <v>52759433</v>
      </c>
      <c r="K99" s="7">
        <v>52772403.85</v>
      </c>
    </row>
    <row r="100" spans="1:11" ht="12.75">
      <c r="A100" s="247" t="s">
        <v>19</v>
      </c>
      <c r="B100" s="248"/>
      <c r="C100" s="248"/>
      <c r="D100" s="248"/>
      <c r="E100" s="248"/>
      <c r="F100" s="248"/>
      <c r="G100" s="248"/>
      <c r="H100" s="249"/>
      <c r="I100" s="1">
        <v>93</v>
      </c>
      <c r="J100" s="43">
        <f>SUM(J101:J112)</f>
        <v>402912295</v>
      </c>
      <c r="K100" s="43">
        <f>SUM(K101:K112)</f>
        <v>463947968.23999995</v>
      </c>
    </row>
    <row r="101" spans="1:11" ht="12.75">
      <c r="A101" s="244" t="s">
        <v>124</v>
      </c>
      <c r="B101" s="245"/>
      <c r="C101" s="245"/>
      <c r="D101" s="245"/>
      <c r="E101" s="245"/>
      <c r="F101" s="245"/>
      <c r="G101" s="245"/>
      <c r="H101" s="246"/>
      <c r="I101" s="1">
        <v>94</v>
      </c>
      <c r="J101" s="7">
        <v>198872</v>
      </c>
      <c r="K101" s="7"/>
    </row>
    <row r="102" spans="1:11" ht="12.75">
      <c r="A102" s="244" t="s">
        <v>230</v>
      </c>
      <c r="B102" s="245"/>
      <c r="C102" s="245"/>
      <c r="D102" s="245"/>
      <c r="E102" s="245"/>
      <c r="F102" s="245"/>
      <c r="G102" s="245"/>
      <c r="H102" s="246"/>
      <c r="I102" s="1">
        <v>95</v>
      </c>
      <c r="J102" s="7">
        <v>103000</v>
      </c>
      <c r="K102" s="7">
        <v>51500</v>
      </c>
    </row>
    <row r="103" spans="1:11" ht="12.75">
      <c r="A103" s="244" t="s">
        <v>0</v>
      </c>
      <c r="B103" s="245"/>
      <c r="C103" s="245"/>
      <c r="D103" s="245"/>
      <c r="E103" s="245"/>
      <c r="F103" s="245"/>
      <c r="G103" s="245"/>
      <c r="H103" s="246"/>
      <c r="I103" s="1">
        <v>96</v>
      </c>
      <c r="J103" s="7">
        <v>203141559</v>
      </c>
      <c r="K103" s="7">
        <v>173301639.97</v>
      </c>
    </row>
    <row r="104" spans="1:11" ht="12.75">
      <c r="A104" s="244" t="s">
        <v>231</v>
      </c>
      <c r="B104" s="245"/>
      <c r="C104" s="245"/>
      <c r="D104" s="245"/>
      <c r="E104" s="245"/>
      <c r="F104" s="245"/>
      <c r="G104" s="245"/>
      <c r="H104" s="246"/>
      <c r="I104" s="1">
        <v>97</v>
      </c>
      <c r="J104" s="7">
        <v>31365529</v>
      </c>
      <c r="K104" s="7">
        <v>143941857.66</v>
      </c>
    </row>
    <row r="105" spans="1:11" ht="12.75">
      <c r="A105" s="244" t="s">
        <v>232</v>
      </c>
      <c r="B105" s="245"/>
      <c r="C105" s="245"/>
      <c r="D105" s="245"/>
      <c r="E105" s="245"/>
      <c r="F105" s="245"/>
      <c r="G105" s="245"/>
      <c r="H105" s="246"/>
      <c r="I105" s="1">
        <v>98</v>
      </c>
      <c r="J105" s="7">
        <v>132651065</v>
      </c>
      <c r="K105" s="7">
        <v>107986125.07</v>
      </c>
    </row>
    <row r="106" spans="1:11" ht="12.75">
      <c r="A106" s="244" t="s">
        <v>233</v>
      </c>
      <c r="B106" s="245"/>
      <c r="C106" s="245"/>
      <c r="D106" s="245"/>
      <c r="E106" s="245"/>
      <c r="F106" s="245"/>
      <c r="G106" s="245"/>
      <c r="H106" s="246"/>
      <c r="I106" s="1">
        <v>99</v>
      </c>
      <c r="J106" s="7"/>
      <c r="K106" s="7"/>
    </row>
    <row r="107" spans="1:11" ht="12.75">
      <c r="A107" s="244" t="s">
        <v>86</v>
      </c>
      <c r="B107" s="245"/>
      <c r="C107" s="245"/>
      <c r="D107" s="245"/>
      <c r="E107" s="245"/>
      <c r="F107" s="245"/>
      <c r="G107" s="245"/>
      <c r="H107" s="246"/>
      <c r="I107" s="1">
        <v>100</v>
      </c>
      <c r="J107" s="7"/>
      <c r="K107" s="7"/>
    </row>
    <row r="108" spans="1:11" ht="12.75">
      <c r="A108" s="244" t="s">
        <v>87</v>
      </c>
      <c r="B108" s="245"/>
      <c r="C108" s="245"/>
      <c r="D108" s="245"/>
      <c r="E108" s="245"/>
      <c r="F108" s="245"/>
      <c r="G108" s="245"/>
      <c r="H108" s="246"/>
      <c r="I108" s="1">
        <v>101</v>
      </c>
      <c r="J108" s="7">
        <v>22455819</v>
      </c>
      <c r="K108" s="7">
        <f>19800210.3+1378637</f>
        <v>21178847.3</v>
      </c>
    </row>
    <row r="109" spans="1:11" ht="12.75">
      <c r="A109" s="244" t="s">
        <v>88</v>
      </c>
      <c r="B109" s="245"/>
      <c r="C109" s="245"/>
      <c r="D109" s="245"/>
      <c r="E109" s="245"/>
      <c r="F109" s="245"/>
      <c r="G109" s="245"/>
      <c r="H109" s="246"/>
      <c r="I109" s="1">
        <v>102</v>
      </c>
      <c r="J109" s="7">
        <v>11077721</v>
      </c>
      <c r="K109" s="7">
        <v>15554500.81</v>
      </c>
    </row>
    <row r="110" spans="1:11" ht="12.75">
      <c r="A110" s="244" t="s">
        <v>91</v>
      </c>
      <c r="B110" s="245"/>
      <c r="C110" s="245"/>
      <c r="D110" s="245"/>
      <c r="E110" s="245"/>
      <c r="F110" s="245"/>
      <c r="G110" s="245"/>
      <c r="H110" s="246"/>
      <c r="I110" s="1">
        <v>103</v>
      </c>
      <c r="J110" s="7">
        <v>230130</v>
      </c>
      <c r="K110" s="7">
        <v>230130.28</v>
      </c>
    </row>
    <row r="111" spans="1:11" ht="12.75">
      <c r="A111" s="244" t="s">
        <v>89</v>
      </c>
      <c r="B111" s="245"/>
      <c r="C111" s="245"/>
      <c r="D111" s="245"/>
      <c r="E111" s="245"/>
      <c r="F111" s="245"/>
      <c r="G111" s="245"/>
      <c r="H111" s="246"/>
      <c r="I111" s="1">
        <v>104</v>
      </c>
      <c r="J111" s="7"/>
      <c r="K111" s="7"/>
    </row>
    <row r="112" spans="1:11" ht="12.75">
      <c r="A112" s="244" t="s">
        <v>90</v>
      </c>
      <c r="B112" s="245"/>
      <c r="C112" s="245"/>
      <c r="D112" s="245"/>
      <c r="E112" s="245"/>
      <c r="F112" s="245"/>
      <c r="G112" s="245"/>
      <c r="H112" s="246"/>
      <c r="I112" s="1">
        <v>105</v>
      </c>
      <c r="J112" s="7">
        <v>1688600</v>
      </c>
      <c r="K112" s="7">
        <v>1703367.15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103502898</v>
      </c>
      <c r="K113" s="7">
        <f>88306716.43+1792</f>
        <v>88308508.43</v>
      </c>
    </row>
    <row r="114" spans="1:11" ht="12.75">
      <c r="A114" s="247" t="s">
        <v>23</v>
      </c>
      <c r="B114" s="248"/>
      <c r="C114" s="248"/>
      <c r="D114" s="248"/>
      <c r="E114" s="248"/>
      <c r="F114" s="248"/>
      <c r="G114" s="248"/>
      <c r="H114" s="249"/>
      <c r="I114" s="1">
        <v>107</v>
      </c>
      <c r="J114" s="43">
        <f>J69+J86+J90+J100+J113</f>
        <v>4996605048</v>
      </c>
      <c r="K114" s="43">
        <f>K69+K86+K90+K100+K113</f>
        <v>4883277443.17</v>
      </c>
    </row>
    <row r="115" spans="1:11" ht="12.75">
      <c r="A115" s="233" t="s">
        <v>50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54545066</v>
      </c>
      <c r="K115" s="8">
        <v>54545066.21</v>
      </c>
    </row>
    <row r="116" spans="1:12" ht="12.75">
      <c r="A116" s="236" t="s">
        <v>296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  <c r="L116" s="132"/>
    </row>
    <row r="117" spans="1:12" ht="12.75">
      <c r="A117" s="240" t="s">
        <v>176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  <c r="L117" s="132"/>
    </row>
    <row r="118" spans="1:12" ht="12.75">
      <c r="A118" s="244" t="s">
        <v>8</v>
      </c>
      <c r="B118" s="245"/>
      <c r="C118" s="245"/>
      <c r="D118" s="245"/>
      <c r="E118" s="245"/>
      <c r="F118" s="245"/>
      <c r="G118" s="245"/>
      <c r="H118" s="246"/>
      <c r="I118" s="1">
        <v>109</v>
      </c>
      <c r="J118" s="7">
        <f>+J69-J119</f>
        <v>2285048970</v>
      </c>
      <c r="K118" s="7">
        <f>+K69-K119</f>
        <v>2116120190.0000002</v>
      </c>
      <c r="L118" s="132"/>
    </row>
    <row r="119" spans="1:12" ht="12.75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>
        <f>+J85</f>
        <v>231125940</v>
      </c>
      <c r="K119" s="8">
        <f>+K85</f>
        <v>222960838.82</v>
      </c>
      <c r="L119" s="132"/>
    </row>
    <row r="120" spans="1:12" ht="12.75">
      <c r="A120" s="253" t="s">
        <v>297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132"/>
    </row>
    <row r="121" spans="1:12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115"/>
    </row>
    <row r="123" spans="10:12" ht="12.75">
      <c r="J123" s="113"/>
      <c r="K123" s="114"/>
      <c r="L123" s="117"/>
    </row>
    <row r="124" spans="10:12" ht="12.75">
      <c r="J124" s="114"/>
      <c r="K124" s="130"/>
      <c r="L124" s="117"/>
    </row>
    <row r="125" spans="10:12" ht="12.75">
      <c r="J125" s="113"/>
      <c r="K125" s="113"/>
      <c r="L125" s="117"/>
    </row>
    <row r="126" spans="10:12" ht="12.75">
      <c r="J126" s="114"/>
      <c r="K126" s="114"/>
      <c r="L126" s="117"/>
    </row>
    <row r="127" ht="12.75">
      <c r="K127" s="1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J1:J9 J16:J32 J35 J37:J42 J49:K49 J50:J56 J62:J71 J79:L79 L80:L65536 J85:J90 J92:J117 M1:IV65536 K1:K48 J80 J82:J83 L1:L78 K65:K69 J72:K72 K78 K50:K63 K80:K117 J11:J14 J45:J46 J73:J78 J120:K65536"/>
    <dataValidation type="whole" operator="greaterThanOrEqual" allowBlank="1" showInputMessage="1" showErrorMessage="1" errorTitle="Pogrešan unos" error="Mogu se unijeti samo cjelobrojne pozitivne vrijednosti." sqref="J84 J57:J61 J91 J15 J10 J33:J34 J36 J47:J48 J43:J44 K73:K77 J81 K70">
      <formula1>0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55">
      <selection activeCell="N71" sqref="N71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279" t="s">
        <v>146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ht="12.75" customHeight="1">
      <c r="A2" s="276" t="s">
        <v>373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</row>
    <row r="3" spans="1:13" ht="12.75" customHeight="1">
      <c r="A3" s="301" t="s">
        <v>337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</row>
    <row r="4" spans="1:13" ht="21.75">
      <c r="A4" s="304" t="s">
        <v>52</v>
      </c>
      <c r="B4" s="304"/>
      <c r="C4" s="304"/>
      <c r="D4" s="304"/>
      <c r="E4" s="304"/>
      <c r="F4" s="304"/>
      <c r="G4" s="304"/>
      <c r="H4" s="304"/>
      <c r="I4" s="48" t="s">
        <v>266</v>
      </c>
      <c r="J4" s="305" t="s">
        <v>304</v>
      </c>
      <c r="K4" s="305"/>
      <c r="L4" s="305" t="s">
        <v>305</v>
      </c>
      <c r="M4" s="305"/>
    </row>
    <row r="5" spans="1:13" ht="12.75">
      <c r="A5" s="304"/>
      <c r="B5" s="304"/>
      <c r="C5" s="304"/>
      <c r="D5" s="304"/>
      <c r="E5" s="304"/>
      <c r="F5" s="304"/>
      <c r="G5" s="304"/>
      <c r="H5" s="304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305">
        <v>1</v>
      </c>
      <c r="B6" s="305"/>
      <c r="C6" s="305"/>
      <c r="D6" s="305"/>
      <c r="E6" s="305"/>
      <c r="F6" s="305"/>
      <c r="G6" s="305"/>
      <c r="H6" s="30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40" t="s">
        <v>24</v>
      </c>
      <c r="B7" s="241"/>
      <c r="C7" s="241"/>
      <c r="D7" s="241"/>
      <c r="E7" s="241"/>
      <c r="F7" s="241"/>
      <c r="G7" s="241"/>
      <c r="H7" s="258"/>
      <c r="I7" s="3">
        <v>111</v>
      </c>
      <c r="J7" s="44">
        <f>SUM(J8:J9)</f>
        <v>33380896</v>
      </c>
      <c r="K7" s="44">
        <f>SUM(K8:K9)</f>
        <v>33380896</v>
      </c>
      <c r="L7" s="44">
        <f>SUM(L8:L9)</f>
        <v>41709736.95</v>
      </c>
      <c r="M7" s="44">
        <f>SUM(M8:M9)</f>
        <v>41709736.95</v>
      </c>
    </row>
    <row r="8" spans="1:13" ht="12.75">
      <c r="A8" s="247" t="s">
        <v>144</v>
      </c>
      <c r="B8" s="248"/>
      <c r="C8" s="248"/>
      <c r="D8" s="248"/>
      <c r="E8" s="248"/>
      <c r="F8" s="248"/>
      <c r="G8" s="248"/>
      <c r="H8" s="249"/>
      <c r="I8" s="1">
        <v>112</v>
      </c>
      <c r="J8" s="7">
        <v>27913573</v>
      </c>
      <c r="K8" s="7">
        <v>27913573</v>
      </c>
      <c r="L8" s="7">
        <v>38848253.13</v>
      </c>
      <c r="M8" s="7">
        <f>+L8</f>
        <v>38848253.13</v>
      </c>
    </row>
    <row r="9" spans="1:13" ht="12.75">
      <c r="A9" s="247" t="s">
        <v>95</v>
      </c>
      <c r="B9" s="248"/>
      <c r="C9" s="248"/>
      <c r="D9" s="248"/>
      <c r="E9" s="248"/>
      <c r="F9" s="248"/>
      <c r="G9" s="248"/>
      <c r="H9" s="249"/>
      <c r="I9" s="1">
        <v>113</v>
      </c>
      <c r="J9" s="7">
        <f>852175+4615148</f>
        <v>5467323</v>
      </c>
      <c r="K9" s="7">
        <f>852175+4615148</f>
        <v>5467323</v>
      </c>
      <c r="L9" s="7">
        <f>394133.35+2467350.47</f>
        <v>2861483.8200000003</v>
      </c>
      <c r="M9" s="7">
        <f>+L9</f>
        <v>2861483.8200000003</v>
      </c>
    </row>
    <row r="10" spans="1:13" ht="12.75">
      <c r="A10" s="247" t="s">
        <v>12</v>
      </c>
      <c r="B10" s="248"/>
      <c r="C10" s="248"/>
      <c r="D10" s="248"/>
      <c r="E10" s="248"/>
      <c r="F10" s="248"/>
      <c r="G10" s="248"/>
      <c r="H10" s="249"/>
      <c r="I10" s="1">
        <v>114</v>
      </c>
      <c r="J10" s="43">
        <f>J11+J12+J16+J20+J21+J22+J25+J26</f>
        <v>199013724</v>
      </c>
      <c r="K10" s="43">
        <f>K11+K12+K16+K20+K21+K22+K25+K26</f>
        <v>199013724</v>
      </c>
      <c r="L10" s="43">
        <f>L11+L12+L16+L20+L21+L22+L25+L26</f>
        <v>227304202.95999998</v>
      </c>
      <c r="M10" s="43">
        <f>M11+M12+M16+M20+M21+M22+M25+M26</f>
        <v>227304202.95999998</v>
      </c>
    </row>
    <row r="11" spans="1:13" ht="12.75">
      <c r="A11" s="247" t="s">
        <v>96</v>
      </c>
      <c r="B11" s="248"/>
      <c r="C11" s="248"/>
      <c r="D11" s="248"/>
      <c r="E11" s="248"/>
      <c r="F11" s="248"/>
      <c r="G11" s="248"/>
      <c r="H11" s="249"/>
      <c r="I11" s="1">
        <v>115</v>
      </c>
      <c r="J11" s="7"/>
      <c r="K11" s="7"/>
      <c r="L11" s="7"/>
      <c r="M11" s="7"/>
    </row>
    <row r="12" spans="1:13" ht="12.75">
      <c r="A12" s="247" t="s">
        <v>20</v>
      </c>
      <c r="B12" s="248"/>
      <c r="C12" s="248"/>
      <c r="D12" s="248"/>
      <c r="E12" s="248"/>
      <c r="F12" s="248"/>
      <c r="G12" s="248"/>
      <c r="H12" s="249"/>
      <c r="I12" s="1">
        <v>116</v>
      </c>
      <c r="J12" s="43">
        <f>SUM(J13:J15)</f>
        <v>33247324</v>
      </c>
      <c r="K12" s="43">
        <f>SUM(K13:K15)</f>
        <v>33290897</v>
      </c>
      <c r="L12" s="43">
        <f>SUM(L13:L15)</f>
        <v>38219074.19</v>
      </c>
      <c r="M12" s="43">
        <f>SUM(M13:M15)</f>
        <v>38219074.19</v>
      </c>
    </row>
    <row r="13" spans="1:13" ht="12.75">
      <c r="A13" s="244" t="s">
        <v>138</v>
      </c>
      <c r="B13" s="245"/>
      <c r="C13" s="245"/>
      <c r="D13" s="245"/>
      <c r="E13" s="245"/>
      <c r="F13" s="245"/>
      <c r="G13" s="245"/>
      <c r="H13" s="246"/>
      <c r="I13" s="1">
        <v>117</v>
      </c>
      <c r="J13" s="7">
        <v>16871859</v>
      </c>
      <c r="K13" s="7">
        <v>16871859</v>
      </c>
      <c r="L13" s="7">
        <v>19622840</v>
      </c>
      <c r="M13" s="7">
        <f>+L13</f>
        <v>19622840</v>
      </c>
    </row>
    <row r="14" spans="1:13" ht="12.75">
      <c r="A14" s="244" t="s">
        <v>139</v>
      </c>
      <c r="B14" s="245"/>
      <c r="C14" s="245"/>
      <c r="D14" s="245"/>
      <c r="E14" s="245"/>
      <c r="F14" s="245"/>
      <c r="G14" s="245"/>
      <c r="H14" s="246"/>
      <c r="I14" s="1">
        <v>118</v>
      </c>
      <c r="J14" s="7">
        <v>19920</v>
      </c>
      <c r="K14" s="7">
        <v>19920</v>
      </c>
      <c r="L14" s="7">
        <v>40977.55</v>
      </c>
      <c r="M14" s="7">
        <f>+L14</f>
        <v>40977.55</v>
      </c>
    </row>
    <row r="15" spans="1:13" ht="12.75">
      <c r="A15" s="244" t="s">
        <v>54</v>
      </c>
      <c r="B15" s="245"/>
      <c r="C15" s="245"/>
      <c r="D15" s="245"/>
      <c r="E15" s="245"/>
      <c r="F15" s="245"/>
      <c r="G15" s="245"/>
      <c r="H15" s="246"/>
      <c r="I15" s="1">
        <v>119</v>
      </c>
      <c r="J15" s="7">
        <v>16355545</v>
      </c>
      <c r="K15" s="7">
        <v>16399118</v>
      </c>
      <c r="L15" s="7">
        <v>18555256.64</v>
      </c>
      <c r="M15" s="7">
        <f>+L15</f>
        <v>18555256.64</v>
      </c>
    </row>
    <row r="16" spans="1:13" ht="12.75">
      <c r="A16" s="247" t="s">
        <v>21</v>
      </c>
      <c r="B16" s="248"/>
      <c r="C16" s="248"/>
      <c r="D16" s="248"/>
      <c r="E16" s="248"/>
      <c r="F16" s="248"/>
      <c r="G16" s="248"/>
      <c r="H16" s="249"/>
      <c r="I16" s="1">
        <v>120</v>
      </c>
      <c r="J16" s="43">
        <f>SUM(J17:J19)</f>
        <v>57712808</v>
      </c>
      <c r="K16" s="43">
        <f>SUM(K17:K19)</f>
        <v>57712808</v>
      </c>
      <c r="L16" s="43">
        <f>SUM(L17:L19)</f>
        <v>62382293.54000001</v>
      </c>
      <c r="M16" s="43">
        <f>SUM(M17:M19)</f>
        <v>62382293.54000001</v>
      </c>
    </row>
    <row r="17" spans="1:13" ht="12.75">
      <c r="A17" s="244" t="s">
        <v>55</v>
      </c>
      <c r="B17" s="245"/>
      <c r="C17" s="245"/>
      <c r="D17" s="245"/>
      <c r="E17" s="245"/>
      <c r="F17" s="245"/>
      <c r="G17" s="245"/>
      <c r="H17" s="246"/>
      <c r="I17" s="1">
        <v>121</v>
      </c>
      <c r="J17" s="7">
        <v>34561148</v>
      </c>
      <c r="K17" s="7">
        <v>34561148</v>
      </c>
      <c r="L17" s="7">
        <v>38510783.64</v>
      </c>
      <c r="M17" s="7">
        <f>+L17</f>
        <v>38510783.64</v>
      </c>
    </row>
    <row r="18" spans="1:13" ht="12.75">
      <c r="A18" s="244" t="s">
        <v>56</v>
      </c>
      <c r="B18" s="245"/>
      <c r="C18" s="245"/>
      <c r="D18" s="245"/>
      <c r="E18" s="245"/>
      <c r="F18" s="245"/>
      <c r="G18" s="245"/>
      <c r="H18" s="246"/>
      <c r="I18" s="1">
        <v>122</v>
      </c>
      <c r="J18" s="7">
        <v>15195186</v>
      </c>
      <c r="K18" s="7">
        <v>15195186</v>
      </c>
      <c r="L18" s="7">
        <v>15398519.73</v>
      </c>
      <c r="M18" s="7">
        <f>+L18</f>
        <v>15398519.73</v>
      </c>
    </row>
    <row r="19" spans="1:13" ht="12.75">
      <c r="A19" s="244" t="s">
        <v>57</v>
      </c>
      <c r="B19" s="245"/>
      <c r="C19" s="245"/>
      <c r="D19" s="245"/>
      <c r="E19" s="245"/>
      <c r="F19" s="245"/>
      <c r="G19" s="245"/>
      <c r="H19" s="246"/>
      <c r="I19" s="1">
        <v>123</v>
      </c>
      <c r="J19" s="7">
        <v>7956474</v>
      </c>
      <c r="K19" s="7">
        <v>7956474</v>
      </c>
      <c r="L19" s="7">
        <v>8472990.17</v>
      </c>
      <c r="M19" s="7">
        <f>+L19</f>
        <v>8472990.17</v>
      </c>
    </row>
    <row r="20" spans="1:13" ht="12.75">
      <c r="A20" s="247" t="s">
        <v>97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81030737</v>
      </c>
      <c r="K20" s="7">
        <v>81030737</v>
      </c>
      <c r="L20" s="7">
        <v>96683615.35</v>
      </c>
      <c r="M20" s="7">
        <f>+L20</f>
        <v>96683615.35</v>
      </c>
    </row>
    <row r="21" spans="1:13" ht="12.75">
      <c r="A21" s="247" t="s">
        <v>98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24471641</v>
      </c>
      <c r="K21" s="7">
        <v>24428068</v>
      </c>
      <c r="L21" s="7">
        <v>27976469.84</v>
      </c>
      <c r="M21" s="7">
        <f>+L21</f>
        <v>27976469.84</v>
      </c>
    </row>
    <row r="22" spans="1:13" ht="12.75">
      <c r="A22" s="247" t="s">
        <v>22</v>
      </c>
      <c r="B22" s="248"/>
      <c r="C22" s="248"/>
      <c r="D22" s="248"/>
      <c r="E22" s="248"/>
      <c r="F22" s="248"/>
      <c r="G22" s="248"/>
      <c r="H22" s="249"/>
      <c r="I22" s="1">
        <v>126</v>
      </c>
      <c r="J22" s="43">
        <f>SUM(J23:J24)</f>
        <v>19501</v>
      </c>
      <c r="K22" s="43">
        <f>SUM(K23:K24)</f>
        <v>19501</v>
      </c>
      <c r="L22" s="43">
        <f>SUM(L23:L24)</f>
        <v>72193.44</v>
      </c>
      <c r="M22" s="43">
        <f>SUM(M23:M24)</f>
        <v>72193.44</v>
      </c>
    </row>
    <row r="23" spans="1:13" ht="12.75">
      <c r="A23" s="244" t="s">
        <v>129</v>
      </c>
      <c r="B23" s="245"/>
      <c r="C23" s="245"/>
      <c r="D23" s="245"/>
      <c r="E23" s="245"/>
      <c r="F23" s="245"/>
      <c r="G23" s="245"/>
      <c r="H23" s="246"/>
      <c r="I23" s="1">
        <v>127</v>
      </c>
      <c r="J23" s="7"/>
      <c r="K23" s="7"/>
      <c r="L23" s="7"/>
      <c r="M23" s="7"/>
    </row>
    <row r="24" spans="1:13" ht="12.75">
      <c r="A24" s="244" t="s">
        <v>130</v>
      </c>
      <c r="B24" s="245"/>
      <c r="C24" s="245"/>
      <c r="D24" s="245"/>
      <c r="E24" s="245"/>
      <c r="F24" s="245"/>
      <c r="G24" s="245"/>
      <c r="H24" s="246"/>
      <c r="I24" s="1">
        <v>128</v>
      </c>
      <c r="J24" s="7">
        <v>19501</v>
      </c>
      <c r="K24" s="7">
        <v>19501</v>
      </c>
      <c r="L24" s="7">
        <v>72193.44</v>
      </c>
      <c r="M24" s="7">
        <f>+L24</f>
        <v>72193.44</v>
      </c>
    </row>
    <row r="25" spans="1:13" ht="12.75">
      <c r="A25" s="247" t="s">
        <v>99</v>
      </c>
      <c r="B25" s="248"/>
      <c r="C25" s="248"/>
      <c r="D25" s="248"/>
      <c r="E25" s="248"/>
      <c r="F25" s="248"/>
      <c r="G25" s="248"/>
      <c r="H25" s="249"/>
      <c r="I25" s="1">
        <v>129</v>
      </c>
      <c r="J25" s="7"/>
      <c r="K25" s="7"/>
      <c r="L25" s="7"/>
      <c r="M25" s="7"/>
    </row>
    <row r="26" spans="1:13" ht="12.75">
      <c r="A26" s="247" t="s">
        <v>43</v>
      </c>
      <c r="B26" s="248"/>
      <c r="C26" s="248"/>
      <c r="D26" s="248"/>
      <c r="E26" s="248"/>
      <c r="F26" s="248"/>
      <c r="G26" s="248"/>
      <c r="H26" s="249"/>
      <c r="I26" s="1">
        <v>130</v>
      </c>
      <c r="J26" s="7">
        <v>2531713</v>
      </c>
      <c r="K26" s="7">
        <v>2531713</v>
      </c>
      <c r="L26" s="7">
        <v>1970556.6</v>
      </c>
      <c r="M26" s="7">
        <f>+L26</f>
        <v>1970556.6</v>
      </c>
    </row>
    <row r="27" spans="1:13" ht="12.75">
      <c r="A27" s="247" t="s">
        <v>202</v>
      </c>
      <c r="B27" s="248"/>
      <c r="C27" s="248"/>
      <c r="D27" s="248"/>
      <c r="E27" s="248"/>
      <c r="F27" s="248"/>
      <c r="G27" s="248"/>
      <c r="H27" s="249"/>
      <c r="I27" s="1">
        <v>131</v>
      </c>
      <c r="J27" s="43">
        <f>SUM(J28:J32)</f>
        <v>30707466</v>
      </c>
      <c r="K27" s="43">
        <f>SUM(K28:K32)</f>
        <v>30707466</v>
      </c>
      <c r="L27" s="43">
        <f>SUM(L28:L32)</f>
        <v>24116644.22</v>
      </c>
      <c r="M27" s="43">
        <f>SUM(M28:M32)</f>
        <v>24116644.22</v>
      </c>
    </row>
    <row r="28" spans="1:13" ht="12.75">
      <c r="A28" s="285" t="s">
        <v>341</v>
      </c>
      <c r="B28" s="286"/>
      <c r="C28" s="286"/>
      <c r="D28" s="286"/>
      <c r="E28" s="286"/>
      <c r="F28" s="286"/>
      <c r="G28" s="286"/>
      <c r="H28" s="287"/>
      <c r="I28" s="1">
        <v>132</v>
      </c>
      <c r="J28" s="7"/>
      <c r="K28" s="7"/>
      <c r="L28" s="7"/>
      <c r="M28" s="7"/>
    </row>
    <row r="29" spans="1:13" ht="12.75">
      <c r="A29" s="285" t="s">
        <v>342</v>
      </c>
      <c r="B29" s="286"/>
      <c r="C29" s="286"/>
      <c r="D29" s="286"/>
      <c r="E29" s="286"/>
      <c r="F29" s="286"/>
      <c r="G29" s="286"/>
      <c r="H29" s="287"/>
      <c r="I29" s="1">
        <v>133</v>
      </c>
      <c r="J29" s="7">
        <v>24434566</v>
      </c>
      <c r="K29" s="7">
        <v>24434566</v>
      </c>
      <c r="L29" s="7">
        <v>22767597.81</v>
      </c>
      <c r="M29" s="7">
        <f>+L29</f>
        <v>22767597.81</v>
      </c>
    </row>
    <row r="30" spans="1:13" ht="12.75">
      <c r="A30" s="247" t="s">
        <v>131</v>
      </c>
      <c r="B30" s="248"/>
      <c r="C30" s="248"/>
      <c r="D30" s="248"/>
      <c r="E30" s="248"/>
      <c r="F30" s="248"/>
      <c r="G30" s="248"/>
      <c r="H30" s="249"/>
      <c r="I30" s="1">
        <v>134</v>
      </c>
      <c r="J30" s="7"/>
      <c r="K30" s="7"/>
      <c r="L30" s="7"/>
      <c r="M30" s="7"/>
    </row>
    <row r="31" spans="1:13" ht="12.75">
      <c r="A31" s="247" t="s">
        <v>212</v>
      </c>
      <c r="B31" s="248"/>
      <c r="C31" s="248"/>
      <c r="D31" s="248"/>
      <c r="E31" s="248"/>
      <c r="F31" s="248"/>
      <c r="G31" s="248"/>
      <c r="H31" s="249"/>
      <c r="I31" s="1">
        <v>135</v>
      </c>
      <c r="J31" s="7">
        <v>5592718</v>
      </c>
      <c r="K31" s="7">
        <v>5592718</v>
      </c>
      <c r="L31" s="7">
        <v>767574.16</v>
      </c>
      <c r="M31" s="7">
        <f>+L31</f>
        <v>767574.16</v>
      </c>
    </row>
    <row r="32" spans="1:13" ht="12.75">
      <c r="A32" s="247" t="s">
        <v>132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680182</v>
      </c>
      <c r="K32" s="7">
        <v>680182</v>
      </c>
      <c r="L32" s="7">
        <v>581472.25</v>
      </c>
      <c r="M32" s="7">
        <f>+L32</f>
        <v>581472.25</v>
      </c>
    </row>
    <row r="33" spans="1:13" ht="12.75">
      <c r="A33" s="247" t="s">
        <v>203</v>
      </c>
      <c r="B33" s="248"/>
      <c r="C33" s="248"/>
      <c r="D33" s="248"/>
      <c r="E33" s="248"/>
      <c r="F33" s="248"/>
      <c r="G33" s="248"/>
      <c r="H33" s="249"/>
      <c r="I33" s="1">
        <v>137</v>
      </c>
      <c r="J33" s="43">
        <f>SUM(J34:J37)</f>
        <v>12351718</v>
      </c>
      <c r="K33" s="43">
        <f>SUM(K34:K37)</f>
        <v>12351718</v>
      </c>
      <c r="L33" s="43">
        <f>SUM(L34:L37)</f>
        <v>14499620.3</v>
      </c>
      <c r="M33" s="43">
        <f>SUM(M34:M37)</f>
        <v>14499620.3</v>
      </c>
    </row>
    <row r="34" spans="1:13" ht="12.75">
      <c r="A34" s="247" t="s">
        <v>58</v>
      </c>
      <c r="B34" s="248"/>
      <c r="C34" s="248"/>
      <c r="D34" s="248"/>
      <c r="E34" s="248"/>
      <c r="F34" s="248"/>
      <c r="G34" s="248"/>
      <c r="H34" s="249"/>
      <c r="I34" s="1">
        <v>138</v>
      </c>
      <c r="J34" s="7"/>
      <c r="K34" s="7"/>
      <c r="L34" s="7"/>
      <c r="M34" s="7"/>
    </row>
    <row r="35" spans="1:13" ht="12.75">
      <c r="A35" s="285" t="s">
        <v>343</v>
      </c>
      <c r="B35" s="286"/>
      <c r="C35" s="286"/>
      <c r="D35" s="286"/>
      <c r="E35" s="286"/>
      <c r="F35" s="286"/>
      <c r="G35" s="286"/>
      <c r="H35" s="287"/>
      <c r="I35" s="1">
        <v>139</v>
      </c>
      <c r="J35" s="7">
        <v>12017791</v>
      </c>
      <c r="K35" s="7">
        <v>12017791</v>
      </c>
      <c r="L35" s="7">
        <v>13403363.73</v>
      </c>
      <c r="M35" s="7">
        <f>+L35</f>
        <v>13403363.73</v>
      </c>
    </row>
    <row r="36" spans="1:13" ht="12.75">
      <c r="A36" s="247" t="s">
        <v>213</v>
      </c>
      <c r="B36" s="248"/>
      <c r="C36" s="248"/>
      <c r="D36" s="248"/>
      <c r="E36" s="248"/>
      <c r="F36" s="248"/>
      <c r="G36" s="248"/>
      <c r="H36" s="249"/>
      <c r="I36" s="1">
        <v>140</v>
      </c>
      <c r="J36" s="7">
        <v>47549</v>
      </c>
      <c r="K36" s="7">
        <v>47549</v>
      </c>
      <c r="L36" s="7">
        <v>810940.66</v>
      </c>
      <c r="M36" s="7">
        <f>+L36</f>
        <v>810940.66</v>
      </c>
    </row>
    <row r="37" spans="1:13" ht="12.75">
      <c r="A37" s="247" t="s">
        <v>59</v>
      </c>
      <c r="B37" s="248"/>
      <c r="C37" s="248"/>
      <c r="D37" s="248"/>
      <c r="E37" s="248"/>
      <c r="F37" s="248"/>
      <c r="G37" s="248"/>
      <c r="H37" s="249"/>
      <c r="I37" s="1">
        <v>141</v>
      </c>
      <c r="J37" s="7">
        <v>286378</v>
      </c>
      <c r="K37" s="7">
        <v>286378</v>
      </c>
      <c r="L37" s="7">
        <v>285315.91</v>
      </c>
      <c r="M37" s="7">
        <f>+L37</f>
        <v>285315.91</v>
      </c>
    </row>
    <row r="38" spans="1:13" ht="12.75">
      <c r="A38" s="247" t="s">
        <v>184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7"/>
      <c r="M38" s="7"/>
    </row>
    <row r="39" spans="1:13" ht="12.75">
      <c r="A39" s="247" t="s">
        <v>185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7"/>
      <c r="M39" s="7"/>
    </row>
    <row r="40" spans="1:13" ht="12.75">
      <c r="A40" s="247" t="s">
        <v>214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7"/>
      <c r="M40" s="7"/>
    </row>
    <row r="41" spans="1:13" ht="12.75">
      <c r="A41" s="247" t="s">
        <v>215</v>
      </c>
      <c r="B41" s="248"/>
      <c r="C41" s="248"/>
      <c r="D41" s="248"/>
      <c r="E41" s="248"/>
      <c r="F41" s="248"/>
      <c r="G41" s="248"/>
      <c r="H41" s="249"/>
      <c r="I41" s="1">
        <v>145</v>
      </c>
      <c r="J41" s="7"/>
      <c r="K41" s="7"/>
      <c r="L41" s="7"/>
      <c r="M41" s="7"/>
    </row>
    <row r="42" spans="1:13" ht="12.75">
      <c r="A42" s="247" t="s">
        <v>204</v>
      </c>
      <c r="B42" s="248"/>
      <c r="C42" s="248"/>
      <c r="D42" s="248"/>
      <c r="E42" s="248"/>
      <c r="F42" s="248"/>
      <c r="G42" s="248"/>
      <c r="H42" s="249"/>
      <c r="I42" s="1">
        <v>146</v>
      </c>
      <c r="J42" s="43">
        <f>J7+J27+J38+J40</f>
        <v>64088362</v>
      </c>
      <c r="K42" s="43">
        <f>K7+K27+K38+K40</f>
        <v>64088362</v>
      </c>
      <c r="L42" s="43">
        <f>L7+L27+L38+L40</f>
        <v>65826381.17</v>
      </c>
      <c r="M42" s="43">
        <f>M7+M27+M38+M40</f>
        <v>65826381.17</v>
      </c>
    </row>
    <row r="43" spans="1:13" ht="12.75">
      <c r="A43" s="247" t="s">
        <v>205</v>
      </c>
      <c r="B43" s="248"/>
      <c r="C43" s="248"/>
      <c r="D43" s="248"/>
      <c r="E43" s="248"/>
      <c r="F43" s="248"/>
      <c r="G43" s="248"/>
      <c r="H43" s="249"/>
      <c r="I43" s="1">
        <v>147</v>
      </c>
      <c r="J43" s="43">
        <f>J10+J33+J39+J41</f>
        <v>211365442</v>
      </c>
      <c r="K43" s="43">
        <f>K10+K33+K39+K41</f>
        <v>211365442</v>
      </c>
      <c r="L43" s="43">
        <f>L10+L33+L39+L41</f>
        <v>241803823.26</v>
      </c>
      <c r="M43" s="43">
        <f>M10+M33+M39+M41</f>
        <v>241803823.26</v>
      </c>
    </row>
    <row r="44" spans="1:13" ht="12.75">
      <c r="A44" s="247" t="s">
        <v>223</v>
      </c>
      <c r="B44" s="248"/>
      <c r="C44" s="248"/>
      <c r="D44" s="248"/>
      <c r="E44" s="248"/>
      <c r="F44" s="248"/>
      <c r="G44" s="248"/>
      <c r="H44" s="249"/>
      <c r="I44" s="1">
        <v>148</v>
      </c>
      <c r="J44" s="43">
        <f>J42-J43</f>
        <v>-147277080</v>
      </c>
      <c r="K44" s="43">
        <f>K42-K43</f>
        <v>-147277080</v>
      </c>
      <c r="L44" s="43">
        <f>L42-L43</f>
        <v>-175977442.08999997</v>
      </c>
      <c r="M44" s="43">
        <f>M42-M43</f>
        <v>-175977442.08999997</v>
      </c>
    </row>
    <row r="45" spans="1:13" ht="12.75">
      <c r="A45" s="255" t="s">
        <v>207</v>
      </c>
      <c r="B45" s="256"/>
      <c r="C45" s="256"/>
      <c r="D45" s="256"/>
      <c r="E45" s="256"/>
      <c r="F45" s="256"/>
      <c r="G45" s="256"/>
      <c r="H45" s="257"/>
      <c r="I45" s="1">
        <v>149</v>
      </c>
      <c r="J45" s="43">
        <f>IF(J42&gt;J43,J42-J43,0)</f>
        <v>0</v>
      </c>
      <c r="K45" s="43">
        <f>IF(K42&gt;K43,K42-K43,0)</f>
        <v>0</v>
      </c>
      <c r="L45" s="43">
        <f>IF(L42&gt;L43,L42-L43,0)</f>
        <v>0</v>
      </c>
      <c r="M45" s="43">
        <f>IF(M42&gt;M43,M42-M43,0)</f>
        <v>0</v>
      </c>
    </row>
    <row r="46" spans="1:13" ht="12.75">
      <c r="A46" s="255" t="s">
        <v>208</v>
      </c>
      <c r="B46" s="256"/>
      <c r="C46" s="256"/>
      <c r="D46" s="256"/>
      <c r="E46" s="256"/>
      <c r="F46" s="256"/>
      <c r="G46" s="256"/>
      <c r="H46" s="257"/>
      <c r="I46" s="1">
        <v>150</v>
      </c>
      <c r="J46" s="43">
        <f>IF(J43&gt;J42,J43-J42,0)</f>
        <v>147277080</v>
      </c>
      <c r="K46" s="43">
        <f>IF(K43&gt;K42,K43-K42,0)</f>
        <v>147277080</v>
      </c>
      <c r="L46" s="43">
        <f>IF(L43&gt;L42,L43-L42,0)</f>
        <v>175977442.08999997</v>
      </c>
      <c r="M46" s="43">
        <f>IF(M43&gt;M42,M43-M42,0)</f>
        <v>175977442.08999997</v>
      </c>
    </row>
    <row r="47" spans="1:13" ht="12.75">
      <c r="A47" s="247" t="s">
        <v>206</v>
      </c>
      <c r="B47" s="248"/>
      <c r="C47" s="248"/>
      <c r="D47" s="248"/>
      <c r="E47" s="248"/>
      <c r="F47" s="248"/>
      <c r="G47" s="248"/>
      <c r="H47" s="249"/>
      <c r="I47" s="1">
        <v>151</v>
      </c>
      <c r="J47" s="7"/>
      <c r="K47" s="7"/>
      <c r="L47" s="7"/>
      <c r="M47" s="7"/>
    </row>
    <row r="48" spans="1:13" ht="12.75">
      <c r="A48" s="247" t="s">
        <v>224</v>
      </c>
      <c r="B48" s="248"/>
      <c r="C48" s="248"/>
      <c r="D48" s="248"/>
      <c r="E48" s="248"/>
      <c r="F48" s="248"/>
      <c r="G48" s="248"/>
      <c r="H48" s="249"/>
      <c r="I48" s="1">
        <v>152</v>
      </c>
      <c r="J48" s="43">
        <f>J44-J47</f>
        <v>-147277080</v>
      </c>
      <c r="K48" s="43">
        <f>K44-K47</f>
        <v>-147277080</v>
      </c>
      <c r="L48" s="43">
        <f>L44-L47</f>
        <v>-175977442.08999997</v>
      </c>
      <c r="M48" s="43">
        <f>M44-M47</f>
        <v>-175977442.08999997</v>
      </c>
    </row>
    <row r="49" spans="1:13" ht="12.75">
      <c r="A49" s="255" t="s">
        <v>182</v>
      </c>
      <c r="B49" s="256"/>
      <c r="C49" s="256"/>
      <c r="D49" s="256"/>
      <c r="E49" s="256"/>
      <c r="F49" s="256"/>
      <c r="G49" s="256"/>
      <c r="H49" s="257"/>
      <c r="I49" s="1">
        <v>153</v>
      </c>
      <c r="J49" s="43">
        <f>IF(J48&gt;0,J48,0)</f>
        <v>0</v>
      </c>
      <c r="K49" s="43">
        <f>IF(K48&gt;0,K48,0)</f>
        <v>0</v>
      </c>
      <c r="L49" s="43">
        <f>IF(L48&gt;0,L48,0)</f>
        <v>0</v>
      </c>
      <c r="M49" s="43">
        <f>IF(M48&gt;0,M48,0)</f>
        <v>0</v>
      </c>
    </row>
    <row r="50" spans="1:13" ht="12.75">
      <c r="A50" s="298" t="s">
        <v>209</v>
      </c>
      <c r="B50" s="299"/>
      <c r="C50" s="299"/>
      <c r="D50" s="299"/>
      <c r="E50" s="299"/>
      <c r="F50" s="299"/>
      <c r="G50" s="299"/>
      <c r="H50" s="300"/>
      <c r="I50" s="2">
        <v>154</v>
      </c>
      <c r="J50" s="51">
        <f>IF(J48&lt;0,-J48,0)</f>
        <v>147277080</v>
      </c>
      <c r="K50" s="51">
        <f>IF(K48&lt;0,-K48,0)</f>
        <v>147277080</v>
      </c>
      <c r="L50" s="51">
        <f>IF(L48&lt;0,-L48,0)</f>
        <v>175977442.08999997</v>
      </c>
      <c r="M50" s="51">
        <f>IF(M48&lt;0,-M48,0)</f>
        <v>175977442.08999997</v>
      </c>
    </row>
    <row r="51" spans="1:13" ht="12.75" customHeight="1">
      <c r="A51" s="236" t="s">
        <v>298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40" t="s">
        <v>177</v>
      </c>
      <c r="B52" s="241"/>
      <c r="C52" s="241"/>
      <c r="D52" s="241"/>
      <c r="E52" s="241"/>
      <c r="F52" s="241"/>
      <c r="G52" s="241"/>
      <c r="H52" s="241"/>
      <c r="I52" s="45"/>
      <c r="J52" s="45"/>
      <c r="K52" s="45"/>
      <c r="L52" s="45"/>
      <c r="M52" s="121"/>
    </row>
    <row r="53" spans="1:13" ht="12.75">
      <c r="A53" s="294" t="s">
        <v>221</v>
      </c>
      <c r="B53" s="295"/>
      <c r="C53" s="295"/>
      <c r="D53" s="295"/>
      <c r="E53" s="295"/>
      <c r="F53" s="295"/>
      <c r="G53" s="295"/>
      <c r="H53" s="296"/>
      <c r="I53" s="1">
        <v>155</v>
      </c>
      <c r="J53" s="7">
        <f>+J48-J54</f>
        <v>-139836334</v>
      </c>
      <c r="K53" s="7">
        <f>+K48-K54</f>
        <v>-139836334</v>
      </c>
      <c r="L53" s="7">
        <f>+L48-L54</f>
        <v>-167892731.08999997</v>
      </c>
      <c r="M53" s="7">
        <f>+M48-M54</f>
        <v>-167892731.08999997</v>
      </c>
    </row>
    <row r="54" spans="1:13" ht="12.75">
      <c r="A54" s="294" t="s">
        <v>222</v>
      </c>
      <c r="B54" s="295"/>
      <c r="C54" s="295"/>
      <c r="D54" s="295"/>
      <c r="E54" s="295"/>
      <c r="F54" s="295"/>
      <c r="G54" s="295"/>
      <c r="H54" s="296"/>
      <c r="I54" s="1">
        <v>156</v>
      </c>
      <c r="J54" s="8">
        <v>-7440746</v>
      </c>
      <c r="K54" s="8">
        <v>-7440746</v>
      </c>
      <c r="L54" s="8">
        <v>-8084711</v>
      </c>
      <c r="M54" s="8">
        <v>-8084711</v>
      </c>
    </row>
    <row r="55" spans="1:13" ht="12.75" customHeight="1">
      <c r="A55" s="236" t="s">
        <v>179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97"/>
    </row>
    <row r="56" spans="1:13" ht="12.75">
      <c r="A56" s="240" t="s">
        <v>193</v>
      </c>
      <c r="B56" s="241"/>
      <c r="C56" s="241"/>
      <c r="D56" s="241"/>
      <c r="E56" s="241"/>
      <c r="F56" s="241"/>
      <c r="G56" s="241"/>
      <c r="H56" s="258"/>
      <c r="I56" s="9">
        <v>157</v>
      </c>
      <c r="J56" s="6">
        <f>+J48</f>
        <v>-147277080</v>
      </c>
      <c r="K56" s="6">
        <f>+K48</f>
        <v>-147277080</v>
      </c>
      <c r="L56" s="6">
        <f>+L48</f>
        <v>-175977442.08999997</v>
      </c>
      <c r="M56" s="6">
        <f>+M48</f>
        <v>-175977442.08999997</v>
      </c>
    </row>
    <row r="57" spans="1:13" ht="12.75">
      <c r="A57" s="247" t="s">
        <v>210</v>
      </c>
      <c r="B57" s="248"/>
      <c r="C57" s="248"/>
      <c r="D57" s="248"/>
      <c r="E57" s="248"/>
      <c r="F57" s="248"/>
      <c r="G57" s="248"/>
      <c r="H57" s="249"/>
      <c r="I57" s="1">
        <v>158</v>
      </c>
      <c r="J57" s="43">
        <f>SUM(J58:J64)</f>
        <v>248168</v>
      </c>
      <c r="K57" s="43">
        <f>SUM(K58:K64)</f>
        <v>248168</v>
      </c>
      <c r="L57" s="43">
        <f>SUM(L58:L64)</f>
        <v>64852</v>
      </c>
      <c r="M57" s="43">
        <f>SUM(M58:M64)</f>
        <v>64852</v>
      </c>
    </row>
    <row r="58" spans="1:13" ht="12.75">
      <c r="A58" s="247" t="s">
        <v>216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85" t="s">
        <v>344</v>
      </c>
      <c r="B59" s="286"/>
      <c r="C59" s="286"/>
      <c r="D59" s="286"/>
      <c r="E59" s="286"/>
      <c r="F59" s="286"/>
      <c r="G59" s="286"/>
      <c r="H59" s="287"/>
      <c r="I59" s="1">
        <v>160</v>
      </c>
      <c r="J59" s="7"/>
      <c r="K59" s="7"/>
      <c r="L59" s="7"/>
      <c r="M59" s="7"/>
    </row>
    <row r="60" spans="1:13" ht="12.75">
      <c r="A60" s="285" t="s">
        <v>345</v>
      </c>
      <c r="B60" s="286"/>
      <c r="C60" s="286"/>
      <c r="D60" s="286"/>
      <c r="E60" s="286"/>
      <c r="F60" s="286"/>
      <c r="G60" s="286"/>
      <c r="H60" s="287"/>
      <c r="I60" s="1">
        <v>161</v>
      </c>
      <c r="J60" s="7">
        <v>248168</v>
      </c>
      <c r="K60" s="7">
        <v>248168</v>
      </c>
      <c r="L60" s="7">
        <v>64852</v>
      </c>
      <c r="M60" s="7">
        <v>64852</v>
      </c>
    </row>
    <row r="61" spans="1:13" ht="12.75">
      <c r="A61" s="247" t="s">
        <v>217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218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219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220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211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>
        <v>49633</v>
      </c>
      <c r="K65" s="7">
        <v>49633</v>
      </c>
      <c r="L65" s="7">
        <v>12970</v>
      </c>
      <c r="M65" s="7">
        <v>12970</v>
      </c>
    </row>
    <row r="66" spans="1:13" ht="12.75">
      <c r="A66" s="285" t="s">
        <v>346</v>
      </c>
      <c r="B66" s="286"/>
      <c r="C66" s="286"/>
      <c r="D66" s="286"/>
      <c r="E66" s="286"/>
      <c r="F66" s="286"/>
      <c r="G66" s="286"/>
      <c r="H66" s="287"/>
      <c r="I66" s="1">
        <v>167</v>
      </c>
      <c r="J66" s="43">
        <f>J57-J65</f>
        <v>198535</v>
      </c>
      <c r="K66" s="43">
        <f>K57-K65</f>
        <v>198535</v>
      </c>
      <c r="L66" s="43">
        <f>L57-L65</f>
        <v>51882</v>
      </c>
      <c r="M66" s="43">
        <f>M57-M65</f>
        <v>51882</v>
      </c>
    </row>
    <row r="67" spans="1:13" ht="12.75">
      <c r="A67" s="247" t="s">
        <v>183</v>
      </c>
      <c r="B67" s="248"/>
      <c r="C67" s="248"/>
      <c r="D67" s="248"/>
      <c r="E67" s="248"/>
      <c r="F67" s="248"/>
      <c r="G67" s="248"/>
      <c r="H67" s="249"/>
      <c r="I67" s="1">
        <v>168</v>
      </c>
      <c r="J67" s="51">
        <f>J56+J66</f>
        <v>-147078545</v>
      </c>
      <c r="K67" s="51">
        <f>K56+K66</f>
        <v>-147078545</v>
      </c>
      <c r="L67" s="51">
        <f>L56+L66</f>
        <v>-175925560.08999997</v>
      </c>
      <c r="M67" s="51">
        <f>M56+M66</f>
        <v>-175925560.08999997</v>
      </c>
    </row>
    <row r="68" spans="1:13" ht="12.75" customHeight="1">
      <c r="A68" s="288" t="s">
        <v>299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.75" customHeight="1">
      <c r="A69" s="291" t="s">
        <v>178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294" t="s">
        <v>221</v>
      </c>
      <c r="B70" s="295"/>
      <c r="C70" s="295"/>
      <c r="D70" s="295"/>
      <c r="E70" s="295"/>
      <c r="F70" s="295"/>
      <c r="G70" s="295"/>
      <c r="H70" s="296"/>
      <c r="I70" s="1">
        <v>169</v>
      </c>
      <c r="J70" s="7">
        <f>+J67-J71</f>
        <v>-139637799</v>
      </c>
      <c r="K70" s="7">
        <f>+K67-K71</f>
        <v>-139637799</v>
      </c>
      <c r="L70" s="7">
        <f>+L67-L71</f>
        <v>-167840849.08999997</v>
      </c>
      <c r="M70" s="7">
        <f>+M67-M71</f>
        <v>-167840849.08999997</v>
      </c>
    </row>
    <row r="71" spans="1:13" ht="12.75">
      <c r="A71" s="282" t="s">
        <v>222</v>
      </c>
      <c r="B71" s="283"/>
      <c r="C71" s="283"/>
      <c r="D71" s="283"/>
      <c r="E71" s="283"/>
      <c r="F71" s="283"/>
      <c r="G71" s="283"/>
      <c r="H71" s="284"/>
      <c r="I71" s="4">
        <v>170</v>
      </c>
      <c r="J71" s="8">
        <f>+J54</f>
        <v>-7440746</v>
      </c>
      <c r="K71" s="8">
        <f>+K54</f>
        <v>-7440746</v>
      </c>
      <c r="L71" s="8">
        <f>+L54</f>
        <v>-8084711</v>
      </c>
      <c r="M71" s="8">
        <f>+M54</f>
        <v>-8084711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M44" sqref="M44"/>
    </sheetView>
  </sheetViews>
  <sheetFormatPr defaultColWidth="9.140625" defaultRowHeight="12.75"/>
  <cols>
    <col min="1" max="9" width="9.140625" style="42" customWidth="1"/>
    <col min="10" max="10" width="10.421875" style="42" customWidth="1"/>
    <col min="11" max="11" width="10.421875" style="42" bestFit="1" customWidth="1"/>
    <col min="12" max="12" width="12.00390625" style="131" bestFit="1" customWidth="1"/>
    <col min="13" max="13" width="11.28125" style="42" bestFit="1" customWidth="1"/>
    <col min="14" max="16384" width="9.140625" style="42" customWidth="1"/>
  </cols>
  <sheetData>
    <row r="1" spans="1:11" ht="12.75" customHeight="1">
      <c r="A1" s="314" t="s">
        <v>155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5" t="s">
        <v>373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 customHeight="1">
      <c r="A3" s="311" t="s">
        <v>337</v>
      </c>
      <c r="B3" s="312"/>
      <c r="C3" s="312"/>
      <c r="D3" s="312"/>
      <c r="E3" s="312"/>
      <c r="F3" s="312"/>
      <c r="G3" s="312"/>
      <c r="H3" s="312"/>
      <c r="I3" s="312"/>
      <c r="J3" s="312"/>
      <c r="K3" s="313"/>
    </row>
    <row r="4" spans="1:11" ht="21.75">
      <c r="A4" s="316" t="s">
        <v>52</v>
      </c>
      <c r="B4" s="316"/>
      <c r="C4" s="316"/>
      <c r="D4" s="316"/>
      <c r="E4" s="316"/>
      <c r="F4" s="316"/>
      <c r="G4" s="316"/>
      <c r="H4" s="316"/>
      <c r="I4" s="55" t="s">
        <v>266</v>
      </c>
      <c r="J4" s="56" t="s">
        <v>304</v>
      </c>
      <c r="K4" s="56" t="s">
        <v>305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57">
        <v>2</v>
      </c>
      <c r="J5" s="58" t="s">
        <v>270</v>
      </c>
      <c r="K5" s="58" t="s">
        <v>271</v>
      </c>
    </row>
    <row r="6" spans="1:11" ht="12.75">
      <c r="A6" s="236" t="s">
        <v>147</v>
      </c>
      <c r="B6" s="237"/>
      <c r="C6" s="237"/>
      <c r="D6" s="237"/>
      <c r="E6" s="237"/>
      <c r="F6" s="237"/>
      <c r="G6" s="237"/>
      <c r="H6" s="237"/>
      <c r="I6" s="306"/>
      <c r="J6" s="306"/>
      <c r="K6" s="307"/>
    </row>
    <row r="7" spans="1:13" ht="12.75">
      <c r="A7" s="244" t="s">
        <v>34</v>
      </c>
      <c r="B7" s="245"/>
      <c r="C7" s="245"/>
      <c r="D7" s="245"/>
      <c r="E7" s="245"/>
      <c r="F7" s="245"/>
      <c r="G7" s="245"/>
      <c r="H7" s="245"/>
      <c r="I7" s="1">
        <v>1</v>
      </c>
      <c r="J7" s="7">
        <v>-147277080</v>
      </c>
      <c r="K7" s="7">
        <v>-175977442</v>
      </c>
      <c r="L7" s="117"/>
      <c r="M7" s="112"/>
    </row>
    <row r="8" spans="1:11" ht="12.75">
      <c r="A8" s="244" t="s">
        <v>35</v>
      </c>
      <c r="B8" s="245"/>
      <c r="C8" s="245"/>
      <c r="D8" s="245"/>
      <c r="E8" s="245"/>
      <c r="F8" s="245"/>
      <c r="G8" s="245"/>
      <c r="H8" s="245"/>
      <c r="I8" s="1">
        <v>2</v>
      </c>
      <c r="J8" s="7">
        <v>81030737</v>
      </c>
      <c r="K8" s="7">
        <v>96683615</v>
      </c>
    </row>
    <row r="9" spans="1:11" ht="12.75">
      <c r="A9" s="244" t="s">
        <v>36</v>
      </c>
      <c r="B9" s="245"/>
      <c r="C9" s="245"/>
      <c r="D9" s="245"/>
      <c r="E9" s="245"/>
      <c r="F9" s="245"/>
      <c r="G9" s="245"/>
      <c r="H9" s="245"/>
      <c r="I9" s="1">
        <v>3</v>
      </c>
      <c r="J9" s="7">
        <v>36754595</v>
      </c>
      <c r="K9" s="7">
        <v>89496955</v>
      </c>
    </row>
    <row r="10" spans="1:11" ht="12.75">
      <c r="A10" s="244" t="s">
        <v>37</v>
      </c>
      <c r="B10" s="245"/>
      <c r="C10" s="245"/>
      <c r="D10" s="245"/>
      <c r="E10" s="245"/>
      <c r="F10" s="245"/>
      <c r="G10" s="245"/>
      <c r="H10" s="245"/>
      <c r="I10" s="1">
        <v>4</v>
      </c>
      <c r="J10" s="7">
        <v>17987742</v>
      </c>
      <c r="K10" s="7">
        <v>2329452</v>
      </c>
    </row>
    <row r="11" spans="1:11" ht="12.75">
      <c r="A11" s="244" t="s">
        <v>38</v>
      </c>
      <c r="B11" s="245"/>
      <c r="C11" s="245"/>
      <c r="D11" s="245"/>
      <c r="E11" s="245"/>
      <c r="F11" s="245"/>
      <c r="G11" s="245"/>
      <c r="H11" s="245"/>
      <c r="I11" s="1">
        <v>5</v>
      </c>
      <c r="J11" s="7"/>
      <c r="K11" s="7"/>
    </row>
    <row r="12" spans="1:11" ht="12.75">
      <c r="A12" s="244" t="s">
        <v>44</v>
      </c>
      <c r="B12" s="245"/>
      <c r="C12" s="245"/>
      <c r="D12" s="245"/>
      <c r="E12" s="245"/>
      <c r="F12" s="245"/>
      <c r="G12" s="245"/>
      <c r="H12" s="245"/>
      <c r="I12" s="1">
        <v>6</v>
      </c>
      <c r="J12" s="7">
        <v>21107</v>
      </c>
      <c r="K12" s="7"/>
    </row>
    <row r="13" spans="1:11" ht="12.75">
      <c r="A13" s="247" t="s">
        <v>148</v>
      </c>
      <c r="B13" s="248"/>
      <c r="C13" s="248"/>
      <c r="D13" s="248"/>
      <c r="E13" s="248"/>
      <c r="F13" s="248"/>
      <c r="G13" s="248"/>
      <c r="H13" s="248"/>
      <c r="I13" s="1">
        <v>7</v>
      </c>
      <c r="J13" s="53">
        <f>SUM(J7:J12)</f>
        <v>-11482899</v>
      </c>
      <c r="K13" s="43">
        <f>SUM(K7:K12)</f>
        <v>12532580</v>
      </c>
    </row>
    <row r="14" spans="1:11" ht="12.75">
      <c r="A14" s="244" t="s">
        <v>45</v>
      </c>
      <c r="B14" s="245"/>
      <c r="C14" s="245"/>
      <c r="D14" s="245"/>
      <c r="E14" s="245"/>
      <c r="F14" s="245"/>
      <c r="G14" s="245"/>
      <c r="H14" s="245"/>
      <c r="I14" s="1">
        <v>8</v>
      </c>
      <c r="J14" s="7"/>
      <c r="K14" s="7"/>
    </row>
    <row r="15" spans="1:11" ht="12.75">
      <c r="A15" s="244" t="s">
        <v>46</v>
      </c>
      <c r="B15" s="245"/>
      <c r="C15" s="245"/>
      <c r="D15" s="245"/>
      <c r="E15" s="245"/>
      <c r="F15" s="245"/>
      <c r="G15" s="245"/>
      <c r="H15" s="245"/>
      <c r="I15" s="1">
        <v>9</v>
      </c>
      <c r="J15" s="7"/>
      <c r="K15" s="7"/>
    </row>
    <row r="16" spans="1:11" ht="12.75">
      <c r="A16" s="244" t="s">
        <v>47</v>
      </c>
      <c r="B16" s="245"/>
      <c r="C16" s="245"/>
      <c r="D16" s="245"/>
      <c r="E16" s="245"/>
      <c r="F16" s="245"/>
      <c r="G16" s="245"/>
      <c r="H16" s="245"/>
      <c r="I16" s="1">
        <v>10</v>
      </c>
      <c r="J16" s="7">
        <v>726794</v>
      </c>
      <c r="K16" s="7">
        <v>1597351</v>
      </c>
    </row>
    <row r="17" spans="1:11" ht="12.75">
      <c r="A17" s="244" t="s">
        <v>48</v>
      </c>
      <c r="B17" s="245"/>
      <c r="C17" s="245"/>
      <c r="D17" s="245"/>
      <c r="E17" s="245"/>
      <c r="F17" s="245"/>
      <c r="G17" s="245"/>
      <c r="H17" s="245"/>
      <c r="I17" s="1">
        <v>11</v>
      </c>
      <c r="J17" s="7">
        <v>18481016</v>
      </c>
      <c r="K17" s="7">
        <v>22174894</v>
      </c>
    </row>
    <row r="18" spans="1:11" ht="12.75">
      <c r="A18" s="247" t="s">
        <v>149</v>
      </c>
      <c r="B18" s="248"/>
      <c r="C18" s="248"/>
      <c r="D18" s="248"/>
      <c r="E18" s="248"/>
      <c r="F18" s="248"/>
      <c r="G18" s="248"/>
      <c r="H18" s="248"/>
      <c r="I18" s="1">
        <v>12</v>
      </c>
      <c r="J18" s="53">
        <f>SUM(J14:J17)</f>
        <v>19207810</v>
      </c>
      <c r="K18" s="53">
        <f>SUM(K14:K17)</f>
        <v>23772245</v>
      </c>
    </row>
    <row r="19" spans="1:11" ht="12.75">
      <c r="A19" s="247" t="s">
        <v>347</v>
      </c>
      <c r="B19" s="248"/>
      <c r="C19" s="248"/>
      <c r="D19" s="248"/>
      <c r="E19" s="248"/>
      <c r="F19" s="248"/>
      <c r="G19" s="248"/>
      <c r="H19" s="249"/>
      <c r="I19" s="1">
        <v>13</v>
      </c>
      <c r="J19" s="53">
        <f>IF(J13&gt;J18,J13-J18,0)</f>
        <v>0</v>
      </c>
      <c r="K19" s="43">
        <f>IF(K13&gt;K18,K13-K18,0)</f>
        <v>0</v>
      </c>
    </row>
    <row r="20" spans="1:12" ht="12.75">
      <c r="A20" s="259" t="s">
        <v>348</v>
      </c>
      <c r="B20" s="260"/>
      <c r="C20" s="260"/>
      <c r="D20" s="260"/>
      <c r="E20" s="260"/>
      <c r="F20" s="260"/>
      <c r="G20" s="260"/>
      <c r="H20" s="261"/>
      <c r="I20" s="1">
        <v>14</v>
      </c>
      <c r="J20" s="53">
        <f>IF(J18&gt;J13,J18-J13,0)</f>
        <v>30690709</v>
      </c>
      <c r="K20" s="43">
        <f>IF(K18&gt;K13,K18-K13,0)</f>
        <v>11239665</v>
      </c>
      <c r="L20" s="116"/>
    </row>
    <row r="21" spans="1:11" ht="12.75">
      <c r="A21" s="236" t="s">
        <v>150</v>
      </c>
      <c r="B21" s="237"/>
      <c r="C21" s="237"/>
      <c r="D21" s="237"/>
      <c r="E21" s="237"/>
      <c r="F21" s="237"/>
      <c r="G21" s="237"/>
      <c r="H21" s="237"/>
      <c r="I21" s="306"/>
      <c r="J21" s="306"/>
      <c r="K21" s="307"/>
    </row>
    <row r="22" spans="1:11" ht="12.75">
      <c r="A22" s="244" t="s">
        <v>169</v>
      </c>
      <c r="B22" s="245"/>
      <c r="C22" s="245"/>
      <c r="D22" s="245"/>
      <c r="E22" s="245"/>
      <c r="F22" s="245"/>
      <c r="G22" s="245"/>
      <c r="H22" s="245"/>
      <c r="I22" s="1">
        <v>15</v>
      </c>
      <c r="J22" s="7"/>
      <c r="K22" s="7"/>
    </row>
    <row r="23" spans="1:11" ht="12.75">
      <c r="A23" s="244" t="s">
        <v>170</v>
      </c>
      <c r="B23" s="245"/>
      <c r="C23" s="245"/>
      <c r="D23" s="245"/>
      <c r="E23" s="245"/>
      <c r="F23" s="245"/>
      <c r="G23" s="245"/>
      <c r="H23" s="245"/>
      <c r="I23" s="1">
        <v>16</v>
      </c>
      <c r="J23" s="7">
        <v>1452537</v>
      </c>
      <c r="K23" s="7"/>
    </row>
    <row r="24" spans="1:11" ht="12.75">
      <c r="A24" s="244" t="s">
        <v>171</v>
      </c>
      <c r="B24" s="245"/>
      <c r="C24" s="245"/>
      <c r="D24" s="245"/>
      <c r="E24" s="245"/>
      <c r="F24" s="245"/>
      <c r="G24" s="245"/>
      <c r="H24" s="245"/>
      <c r="I24" s="1">
        <v>17</v>
      </c>
      <c r="J24" s="7"/>
      <c r="K24" s="7"/>
    </row>
    <row r="25" spans="1:11" ht="12.75">
      <c r="A25" s="244" t="s">
        <v>172</v>
      </c>
      <c r="B25" s="245"/>
      <c r="C25" s="245"/>
      <c r="D25" s="245"/>
      <c r="E25" s="245"/>
      <c r="F25" s="245"/>
      <c r="G25" s="245"/>
      <c r="H25" s="245"/>
      <c r="I25" s="1">
        <v>18</v>
      </c>
      <c r="J25" s="7"/>
      <c r="K25" s="7"/>
    </row>
    <row r="26" spans="1:11" ht="12.75">
      <c r="A26" s="244" t="s">
        <v>173</v>
      </c>
      <c r="B26" s="245"/>
      <c r="C26" s="245"/>
      <c r="D26" s="245"/>
      <c r="E26" s="245"/>
      <c r="F26" s="245"/>
      <c r="G26" s="245"/>
      <c r="H26" s="245"/>
      <c r="I26" s="1">
        <v>19</v>
      </c>
      <c r="J26" s="7"/>
      <c r="K26" s="7"/>
    </row>
    <row r="27" spans="1:11" ht="12.75">
      <c r="A27" s="247" t="s">
        <v>159</v>
      </c>
      <c r="B27" s="248"/>
      <c r="C27" s="248"/>
      <c r="D27" s="248"/>
      <c r="E27" s="248"/>
      <c r="F27" s="248"/>
      <c r="G27" s="248"/>
      <c r="H27" s="248"/>
      <c r="I27" s="1">
        <v>20</v>
      </c>
      <c r="J27" s="53">
        <f>SUM(J22:J26)</f>
        <v>1452537</v>
      </c>
      <c r="K27" s="43">
        <f>SUM(K22:K26)</f>
        <v>0</v>
      </c>
    </row>
    <row r="28" spans="1:11" ht="12.75">
      <c r="A28" s="244" t="s">
        <v>107</v>
      </c>
      <c r="B28" s="245"/>
      <c r="C28" s="245"/>
      <c r="D28" s="245"/>
      <c r="E28" s="245"/>
      <c r="F28" s="245"/>
      <c r="G28" s="245"/>
      <c r="H28" s="245"/>
      <c r="I28" s="1">
        <v>21</v>
      </c>
      <c r="J28" s="7">
        <v>185910925</v>
      </c>
      <c r="K28" s="7">
        <v>184665511</v>
      </c>
    </row>
    <row r="29" spans="1:11" ht="12.75">
      <c r="A29" s="244" t="s">
        <v>108</v>
      </c>
      <c r="B29" s="245"/>
      <c r="C29" s="245"/>
      <c r="D29" s="245"/>
      <c r="E29" s="245"/>
      <c r="F29" s="245"/>
      <c r="G29" s="245"/>
      <c r="H29" s="245"/>
      <c r="I29" s="1">
        <v>22</v>
      </c>
      <c r="J29" s="7"/>
      <c r="K29" s="7"/>
    </row>
    <row r="30" spans="1:11" ht="12.75">
      <c r="A30" s="244" t="s">
        <v>16</v>
      </c>
      <c r="B30" s="245"/>
      <c r="C30" s="245"/>
      <c r="D30" s="245"/>
      <c r="E30" s="245"/>
      <c r="F30" s="245"/>
      <c r="G30" s="245"/>
      <c r="H30" s="245"/>
      <c r="I30" s="1">
        <v>23</v>
      </c>
      <c r="J30" s="7"/>
      <c r="K30" s="7">
        <v>17769</v>
      </c>
    </row>
    <row r="31" spans="1:11" ht="12.75">
      <c r="A31" s="247" t="s">
        <v>5</v>
      </c>
      <c r="B31" s="248"/>
      <c r="C31" s="248"/>
      <c r="D31" s="248"/>
      <c r="E31" s="248"/>
      <c r="F31" s="248"/>
      <c r="G31" s="248"/>
      <c r="H31" s="248"/>
      <c r="I31" s="1">
        <v>24</v>
      </c>
      <c r="J31" s="53">
        <f>SUM(J28:J30)</f>
        <v>185910925</v>
      </c>
      <c r="K31" s="43">
        <f>SUM(K28:K30)</f>
        <v>184683280</v>
      </c>
    </row>
    <row r="32" spans="1:11" ht="12.75">
      <c r="A32" s="247" t="s">
        <v>349</v>
      </c>
      <c r="B32" s="248"/>
      <c r="C32" s="248"/>
      <c r="D32" s="248"/>
      <c r="E32" s="248"/>
      <c r="F32" s="248"/>
      <c r="G32" s="248"/>
      <c r="H32" s="248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3" ht="12.75">
      <c r="A33" s="247" t="s">
        <v>350</v>
      </c>
      <c r="B33" s="248"/>
      <c r="C33" s="248"/>
      <c r="D33" s="248"/>
      <c r="E33" s="248"/>
      <c r="F33" s="248"/>
      <c r="G33" s="248"/>
      <c r="H33" s="248"/>
      <c r="I33" s="1">
        <v>26</v>
      </c>
      <c r="J33" s="53">
        <f>IF(J31&gt;J27,J31-J27,0)</f>
        <v>184458388</v>
      </c>
      <c r="K33" s="43">
        <f>IF(K31&gt;K27,K31-K27,0)</f>
        <v>184683280</v>
      </c>
      <c r="L33" s="116"/>
      <c r="M33" s="112"/>
    </row>
    <row r="34" spans="1:11" ht="12.75">
      <c r="A34" s="236" t="s">
        <v>151</v>
      </c>
      <c r="B34" s="237"/>
      <c r="C34" s="237"/>
      <c r="D34" s="237"/>
      <c r="E34" s="237"/>
      <c r="F34" s="237"/>
      <c r="G34" s="237"/>
      <c r="H34" s="237"/>
      <c r="I34" s="306"/>
      <c r="J34" s="306"/>
      <c r="K34" s="307"/>
    </row>
    <row r="35" spans="1:11" ht="12.75">
      <c r="A35" s="308" t="s">
        <v>165</v>
      </c>
      <c r="B35" s="309"/>
      <c r="C35" s="309"/>
      <c r="D35" s="309"/>
      <c r="E35" s="309"/>
      <c r="F35" s="309"/>
      <c r="G35" s="309"/>
      <c r="H35" s="309"/>
      <c r="I35" s="9">
        <v>27</v>
      </c>
      <c r="J35" s="6"/>
      <c r="K35" s="6"/>
    </row>
    <row r="36" spans="1:11" ht="12.75">
      <c r="A36" s="244" t="s">
        <v>27</v>
      </c>
      <c r="B36" s="245"/>
      <c r="C36" s="245"/>
      <c r="D36" s="245"/>
      <c r="E36" s="245"/>
      <c r="F36" s="245"/>
      <c r="G36" s="245"/>
      <c r="H36" s="245"/>
      <c r="I36" s="1">
        <v>28</v>
      </c>
      <c r="J36" s="7">
        <v>53258758</v>
      </c>
      <c r="K36" s="7">
        <v>17425432</v>
      </c>
    </row>
    <row r="37" spans="1:11" ht="12.75">
      <c r="A37" s="244" t="s">
        <v>28</v>
      </c>
      <c r="B37" s="245"/>
      <c r="C37" s="245"/>
      <c r="D37" s="245"/>
      <c r="E37" s="245"/>
      <c r="F37" s="245"/>
      <c r="G37" s="245"/>
      <c r="H37" s="245"/>
      <c r="I37" s="1">
        <v>29</v>
      </c>
      <c r="J37" s="7">
        <v>198535</v>
      </c>
      <c r="K37" s="7">
        <v>1063033</v>
      </c>
    </row>
    <row r="38" spans="1:11" ht="12.75">
      <c r="A38" s="247" t="s">
        <v>60</v>
      </c>
      <c r="B38" s="248"/>
      <c r="C38" s="248"/>
      <c r="D38" s="248"/>
      <c r="E38" s="248"/>
      <c r="F38" s="248"/>
      <c r="G38" s="248"/>
      <c r="H38" s="248"/>
      <c r="I38" s="1">
        <v>30</v>
      </c>
      <c r="J38" s="53">
        <f>SUM(J35:J37)</f>
        <v>53457293</v>
      </c>
      <c r="K38" s="43">
        <f>SUM(K35:K37)</f>
        <v>18488465</v>
      </c>
    </row>
    <row r="39" spans="1:11" ht="12.75">
      <c r="A39" s="244" t="s">
        <v>29</v>
      </c>
      <c r="B39" s="245"/>
      <c r="C39" s="245"/>
      <c r="D39" s="245"/>
      <c r="E39" s="245"/>
      <c r="F39" s="245"/>
      <c r="G39" s="245"/>
      <c r="H39" s="245"/>
      <c r="I39" s="1">
        <v>31</v>
      </c>
      <c r="J39" s="7"/>
      <c r="K39" s="7">
        <v>29839919</v>
      </c>
    </row>
    <row r="40" spans="1:11" ht="12.75">
      <c r="A40" s="244" t="s">
        <v>30</v>
      </c>
      <c r="B40" s="245"/>
      <c r="C40" s="245"/>
      <c r="D40" s="245"/>
      <c r="E40" s="245"/>
      <c r="F40" s="245"/>
      <c r="G40" s="245"/>
      <c r="H40" s="245"/>
      <c r="I40" s="1">
        <v>32</v>
      </c>
      <c r="J40" s="7"/>
      <c r="K40" s="7"/>
    </row>
    <row r="41" spans="1:11" ht="12.75">
      <c r="A41" s="244" t="s">
        <v>31</v>
      </c>
      <c r="B41" s="245"/>
      <c r="C41" s="245"/>
      <c r="D41" s="245"/>
      <c r="E41" s="245"/>
      <c r="F41" s="245"/>
      <c r="G41" s="245"/>
      <c r="H41" s="245"/>
      <c r="I41" s="1">
        <v>33</v>
      </c>
      <c r="J41" s="7"/>
      <c r="K41" s="7"/>
    </row>
    <row r="42" spans="1:11" ht="12.75">
      <c r="A42" s="244" t="s">
        <v>32</v>
      </c>
      <c r="B42" s="245"/>
      <c r="C42" s="245"/>
      <c r="D42" s="245"/>
      <c r="E42" s="245"/>
      <c r="F42" s="245"/>
      <c r="G42" s="245"/>
      <c r="H42" s="245"/>
      <c r="I42" s="1">
        <v>34</v>
      </c>
      <c r="J42" s="7"/>
      <c r="K42" s="7">
        <v>1867511</v>
      </c>
    </row>
    <row r="43" spans="1:11" ht="12.75">
      <c r="A43" s="244" t="s">
        <v>33</v>
      </c>
      <c r="B43" s="245"/>
      <c r="C43" s="245"/>
      <c r="D43" s="245"/>
      <c r="E43" s="245"/>
      <c r="F43" s="245"/>
      <c r="G43" s="245"/>
      <c r="H43" s="245"/>
      <c r="I43" s="1">
        <v>35</v>
      </c>
      <c r="J43" s="7"/>
      <c r="K43" s="7"/>
    </row>
    <row r="44" spans="1:11" ht="12.75">
      <c r="A44" s="247" t="s">
        <v>61</v>
      </c>
      <c r="B44" s="248"/>
      <c r="C44" s="248"/>
      <c r="D44" s="248"/>
      <c r="E44" s="248"/>
      <c r="F44" s="248"/>
      <c r="G44" s="248"/>
      <c r="H44" s="248"/>
      <c r="I44" s="1">
        <v>36</v>
      </c>
      <c r="J44" s="53">
        <f>SUM(J39:J43)</f>
        <v>0</v>
      </c>
      <c r="K44" s="43">
        <f>SUM(K39:K43)</f>
        <v>31707430</v>
      </c>
    </row>
    <row r="45" spans="1:12" ht="12.75" customHeight="1">
      <c r="A45" s="247" t="s">
        <v>351</v>
      </c>
      <c r="B45" s="248"/>
      <c r="C45" s="248"/>
      <c r="D45" s="248"/>
      <c r="E45" s="248"/>
      <c r="F45" s="248"/>
      <c r="G45" s="248"/>
      <c r="H45" s="249"/>
      <c r="I45" s="1">
        <v>37</v>
      </c>
      <c r="J45" s="53">
        <f>IF(J38&gt;J44,J38-J44,0)</f>
        <v>53457293</v>
      </c>
      <c r="K45" s="43">
        <f>IF(K38&gt;K44,K38-K44,0)</f>
        <v>0</v>
      </c>
      <c r="L45" s="116"/>
    </row>
    <row r="46" spans="1:11" ht="12.75" customHeight="1">
      <c r="A46" s="247" t="s">
        <v>352</v>
      </c>
      <c r="B46" s="248"/>
      <c r="C46" s="248"/>
      <c r="D46" s="248"/>
      <c r="E46" s="248"/>
      <c r="F46" s="248"/>
      <c r="G46" s="248"/>
      <c r="H46" s="249"/>
      <c r="I46" s="1">
        <v>38</v>
      </c>
      <c r="J46" s="53">
        <f>IF(J44&gt;J38,J44-J38,0)</f>
        <v>0</v>
      </c>
      <c r="K46" s="43">
        <f>IF(K44&gt;K38,K44-K38,0)</f>
        <v>13218965</v>
      </c>
    </row>
    <row r="47" spans="1:12" ht="12.75">
      <c r="A47" s="244" t="s">
        <v>62</v>
      </c>
      <c r="B47" s="245"/>
      <c r="C47" s="245"/>
      <c r="D47" s="245"/>
      <c r="E47" s="245"/>
      <c r="F47" s="245"/>
      <c r="G47" s="245"/>
      <c r="H47" s="245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0</v>
      </c>
      <c r="L47" s="116"/>
    </row>
    <row r="48" spans="1:11" ht="12.75">
      <c r="A48" s="244" t="s">
        <v>63</v>
      </c>
      <c r="B48" s="245"/>
      <c r="C48" s="245"/>
      <c r="D48" s="245"/>
      <c r="E48" s="245"/>
      <c r="F48" s="245"/>
      <c r="G48" s="245"/>
      <c r="H48" s="245"/>
      <c r="I48" s="1">
        <v>40</v>
      </c>
      <c r="J48" s="43">
        <f>IF(J20-J19+J33-J32+J46-J45&gt;0,J20-J19+J33-J32+J46-J45,0)</f>
        <v>161691804</v>
      </c>
      <c r="K48" s="43">
        <f>IF(K20-K19+K33-K32+K46-K45&gt;0,K20-K19+K33-K32+K46-K45,0)</f>
        <v>209141910</v>
      </c>
    </row>
    <row r="49" spans="1:11" ht="12.75">
      <c r="A49" s="244" t="s">
        <v>152</v>
      </c>
      <c r="B49" s="245"/>
      <c r="C49" s="245"/>
      <c r="D49" s="245"/>
      <c r="E49" s="245"/>
      <c r="F49" s="245"/>
      <c r="G49" s="245"/>
      <c r="H49" s="245"/>
      <c r="I49" s="1">
        <v>41</v>
      </c>
      <c r="J49" s="7">
        <v>274650648</v>
      </c>
      <c r="K49" s="7">
        <v>287836954</v>
      </c>
    </row>
    <row r="50" spans="1:12" ht="12.75">
      <c r="A50" s="244" t="s">
        <v>166</v>
      </c>
      <c r="B50" s="245"/>
      <c r="C50" s="245"/>
      <c r="D50" s="245"/>
      <c r="E50" s="245"/>
      <c r="F50" s="245"/>
      <c r="G50" s="245"/>
      <c r="H50" s="245"/>
      <c r="I50" s="1">
        <v>42</v>
      </c>
      <c r="J50" s="7"/>
      <c r="K50" s="7"/>
      <c r="L50" s="116"/>
    </row>
    <row r="51" spans="1:12" ht="12.75">
      <c r="A51" s="244" t="s">
        <v>167</v>
      </c>
      <c r="B51" s="245"/>
      <c r="C51" s="245"/>
      <c r="D51" s="245"/>
      <c r="E51" s="245"/>
      <c r="F51" s="245"/>
      <c r="G51" s="245"/>
      <c r="H51" s="245"/>
      <c r="I51" s="1">
        <v>43</v>
      </c>
      <c r="J51" s="7">
        <f>+J48</f>
        <v>161691804</v>
      </c>
      <c r="K51" s="7">
        <f>+K48</f>
        <v>209141910</v>
      </c>
      <c r="L51" s="116"/>
    </row>
    <row r="52" spans="1:12" ht="12.75">
      <c r="A52" s="250" t="s">
        <v>168</v>
      </c>
      <c r="B52" s="251"/>
      <c r="C52" s="251"/>
      <c r="D52" s="251"/>
      <c r="E52" s="251"/>
      <c r="F52" s="251"/>
      <c r="G52" s="251"/>
      <c r="H52" s="251"/>
      <c r="I52" s="4">
        <v>44</v>
      </c>
      <c r="J52" s="54">
        <f>J49+J50-J51</f>
        <v>112958844</v>
      </c>
      <c r="K52" s="51">
        <f>K49+K50-K51</f>
        <v>78695044</v>
      </c>
      <c r="L52" s="116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4" t="s">
        <v>186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23" t="s">
        <v>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2" t="s">
        <v>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21.75">
      <c r="A4" s="316" t="s">
        <v>52</v>
      </c>
      <c r="B4" s="316"/>
      <c r="C4" s="316"/>
      <c r="D4" s="316"/>
      <c r="E4" s="316"/>
      <c r="F4" s="316"/>
      <c r="G4" s="316"/>
      <c r="H4" s="316"/>
      <c r="I4" s="55" t="s">
        <v>266</v>
      </c>
      <c r="J4" s="56" t="s">
        <v>304</v>
      </c>
      <c r="K4" s="56" t="s">
        <v>305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61">
        <v>2</v>
      </c>
      <c r="J5" s="62" t="s">
        <v>270</v>
      </c>
      <c r="K5" s="62" t="s">
        <v>271</v>
      </c>
    </row>
    <row r="6" spans="1:11" ht="12.75">
      <c r="A6" s="236" t="s">
        <v>147</v>
      </c>
      <c r="B6" s="237"/>
      <c r="C6" s="237"/>
      <c r="D6" s="237"/>
      <c r="E6" s="237"/>
      <c r="F6" s="237"/>
      <c r="G6" s="237"/>
      <c r="H6" s="237"/>
      <c r="I6" s="306"/>
      <c r="J6" s="306"/>
      <c r="K6" s="307"/>
    </row>
    <row r="7" spans="1:11" ht="12.75">
      <c r="A7" s="244" t="s">
        <v>188</v>
      </c>
      <c r="B7" s="245"/>
      <c r="C7" s="245"/>
      <c r="D7" s="245"/>
      <c r="E7" s="245"/>
      <c r="F7" s="245"/>
      <c r="G7" s="245"/>
      <c r="H7" s="245"/>
      <c r="I7" s="1">
        <v>1</v>
      </c>
      <c r="J7" s="5"/>
      <c r="K7" s="7"/>
    </row>
    <row r="8" spans="1:11" ht="12.75">
      <c r="A8" s="244" t="s">
        <v>111</v>
      </c>
      <c r="B8" s="245"/>
      <c r="C8" s="245"/>
      <c r="D8" s="245"/>
      <c r="E8" s="245"/>
      <c r="F8" s="245"/>
      <c r="G8" s="245"/>
      <c r="H8" s="245"/>
      <c r="I8" s="1">
        <v>2</v>
      </c>
      <c r="J8" s="5"/>
      <c r="K8" s="7"/>
    </row>
    <row r="9" spans="1:11" ht="12.75">
      <c r="A9" s="244" t="s">
        <v>112</v>
      </c>
      <c r="B9" s="245"/>
      <c r="C9" s="245"/>
      <c r="D9" s="245"/>
      <c r="E9" s="245"/>
      <c r="F9" s="245"/>
      <c r="G9" s="245"/>
      <c r="H9" s="245"/>
      <c r="I9" s="1">
        <v>3</v>
      </c>
      <c r="J9" s="5"/>
      <c r="K9" s="7"/>
    </row>
    <row r="10" spans="1:11" ht="12.75">
      <c r="A10" s="244" t="s">
        <v>113</v>
      </c>
      <c r="B10" s="245"/>
      <c r="C10" s="245"/>
      <c r="D10" s="245"/>
      <c r="E10" s="245"/>
      <c r="F10" s="245"/>
      <c r="G10" s="245"/>
      <c r="H10" s="245"/>
      <c r="I10" s="1">
        <v>4</v>
      </c>
      <c r="J10" s="5"/>
      <c r="K10" s="7"/>
    </row>
    <row r="11" spans="1:11" ht="12.75">
      <c r="A11" s="244" t="s">
        <v>114</v>
      </c>
      <c r="B11" s="245"/>
      <c r="C11" s="245"/>
      <c r="D11" s="245"/>
      <c r="E11" s="245"/>
      <c r="F11" s="245"/>
      <c r="G11" s="245"/>
      <c r="H11" s="245"/>
      <c r="I11" s="1">
        <v>5</v>
      </c>
      <c r="J11" s="5"/>
      <c r="K11" s="7"/>
    </row>
    <row r="12" spans="1:11" ht="12.75">
      <c r="A12" s="247" t="s">
        <v>187</v>
      </c>
      <c r="B12" s="248"/>
      <c r="C12" s="248"/>
      <c r="D12" s="248"/>
      <c r="E12" s="248"/>
      <c r="F12" s="248"/>
      <c r="G12" s="248"/>
      <c r="H12" s="248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44" t="s">
        <v>115</v>
      </c>
      <c r="B13" s="245"/>
      <c r="C13" s="245"/>
      <c r="D13" s="245"/>
      <c r="E13" s="245"/>
      <c r="F13" s="245"/>
      <c r="G13" s="245"/>
      <c r="H13" s="245"/>
      <c r="I13" s="1">
        <v>7</v>
      </c>
      <c r="J13" s="5"/>
      <c r="K13" s="7"/>
    </row>
    <row r="14" spans="1:11" ht="12.75">
      <c r="A14" s="244" t="s">
        <v>116</v>
      </c>
      <c r="B14" s="245"/>
      <c r="C14" s="245"/>
      <c r="D14" s="245"/>
      <c r="E14" s="245"/>
      <c r="F14" s="245"/>
      <c r="G14" s="245"/>
      <c r="H14" s="245"/>
      <c r="I14" s="1">
        <v>8</v>
      </c>
      <c r="J14" s="5"/>
      <c r="K14" s="7"/>
    </row>
    <row r="15" spans="1:11" ht="12.75">
      <c r="A15" s="244" t="s">
        <v>117</v>
      </c>
      <c r="B15" s="245"/>
      <c r="C15" s="245"/>
      <c r="D15" s="245"/>
      <c r="E15" s="245"/>
      <c r="F15" s="245"/>
      <c r="G15" s="245"/>
      <c r="H15" s="245"/>
      <c r="I15" s="1">
        <v>9</v>
      </c>
      <c r="J15" s="5"/>
      <c r="K15" s="7"/>
    </row>
    <row r="16" spans="1:11" ht="12.75">
      <c r="A16" s="244" t="s">
        <v>118</v>
      </c>
      <c r="B16" s="245"/>
      <c r="C16" s="245"/>
      <c r="D16" s="245"/>
      <c r="E16" s="245"/>
      <c r="F16" s="245"/>
      <c r="G16" s="245"/>
      <c r="H16" s="245"/>
      <c r="I16" s="1">
        <v>10</v>
      </c>
      <c r="J16" s="5"/>
      <c r="K16" s="7"/>
    </row>
    <row r="17" spans="1:11" ht="12.75">
      <c r="A17" s="244" t="s">
        <v>119</v>
      </c>
      <c r="B17" s="245"/>
      <c r="C17" s="245"/>
      <c r="D17" s="245"/>
      <c r="E17" s="245"/>
      <c r="F17" s="245"/>
      <c r="G17" s="245"/>
      <c r="H17" s="245"/>
      <c r="I17" s="1">
        <v>11</v>
      </c>
      <c r="J17" s="5"/>
      <c r="K17" s="7"/>
    </row>
    <row r="18" spans="1:11" ht="12.75">
      <c r="A18" s="244" t="s">
        <v>120</v>
      </c>
      <c r="B18" s="245"/>
      <c r="C18" s="245"/>
      <c r="D18" s="245"/>
      <c r="E18" s="245"/>
      <c r="F18" s="245"/>
      <c r="G18" s="245"/>
      <c r="H18" s="245"/>
      <c r="I18" s="1">
        <v>12</v>
      </c>
      <c r="J18" s="5"/>
      <c r="K18" s="7"/>
    </row>
    <row r="19" spans="1:11" ht="12.75">
      <c r="A19" s="247" t="s">
        <v>40</v>
      </c>
      <c r="B19" s="248"/>
      <c r="C19" s="248"/>
      <c r="D19" s="248"/>
      <c r="E19" s="248"/>
      <c r="F19" s="248"/>
      <c r="G19" s="248"/>
      <c r="H19" s="248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7" t="s">
        <v>100</v>
      </c>
      <c r="B20" s="319"/>
      <c r="C20" s="319"/>
      <c r="D20" s="319"/>
      <c r="E20" s="319"/>
      <c r="F20" s="319"/>
      <c r="G20" s="319"/>
      <c r="H20" s="320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9" t="s">
        <v>101</v>
      </c>
      <c r="B21" s="317"/>
      <c r="C21" s="317"/>
      <c r="D21" s="317"/>
      <c r="E21" s="317"/>
      <c r="F21" s="317"/>
      <c r="G21" s="317"/>
      <c r="H21" s="318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36" t="s">
        <v>150</v>
      </c>
      <c r="B22" s="237"/>
      <c r="C22" s="237"/>
      <c r="D22" s="237"/>
      <c r="E22" s="237"/>
      <c r="F22" s="237"/>
      <c r="G22" s="237"/>
      <c r="H22" s="237"/>
      <c r="I22" s="306"/>
      <c r="J22" s="306"/>
      <c r="K22" s="307"/>
    </row>
    <row r="23" spans="1:11" ht="12.75">
      <c r="A23" s="244" t="s">
        <v>156</v>
      </c>
      <c r="B23" s="245"/>
      <c r="C23" s="245"/>
      <c r="D23" s="245"/>
      <c r="E23" s="245"/>
      <c r="F23" s="245"/>
      <c r="G23" s="245"/>
      <c r="H23" s="245"/>
      <c r="I23" s="1">
        <v>16</v>
      </c>
      <c r="J23" s="5"/>
      <c r="K23" s="7"/>
    </row>
    <row r="24" spans="1:11" ht="12.75">
      <c r="A24" s="244" t="s">
        <v>157</v>
      </c>
      <c r="B24" s="245"/>
      <c r="C24" s="245"/>
      <c r="D24" s="245"/>
      <c r="E24" s="245"/>
      <c r="F24" s="245"/>
      <c r="G24" s="245"/>
      <c r="H24" s="245"/>
      <c r="I24" s="1">
        <v>17</v>
      </c>
      <c r="J24" s="5"/>
      <c r="K24" s="7"/>
    </row>
    <row r="25" spans="1:11" ht="12.75">
      <c r="A25" s="244" t="s">
        <v>306</v>
      </c>
      <c r="B25" s="245"/>
      <c r="C25" s="245"/>
      <c r="D25" s="245"/>
      <c r="E25" s="245"/>
      <c r="F25" s="245"/>
      <c r="G25" s="245"/>
      <c r="H25" s="245"/>
      <c r="I25" s="1">
        <v>18</v>
      </c>
      <c r="J25" s="5"/>
      <c r="K25" s="7"/>
    </row>
    <row r="26" spans="1:11" ht="12.75">
      <c r="A26" s="244" t="s">
        <v>307</v>
      </c>
      <c r="B26" s="245"/>
      <c r="C26" s="245"/>
      <c r="D26" s="245"/>
      <c r="E26" s="245"/>
      <c r="F26" s="245"/>
      <c r="G26" s="245"/>
      <c r="H26" s="245"/>
      <c r="I26" s="1">
        <v>19</v>
      </c>
      <c r="J26" s="5"/>
      <c r="K26" s="7"/>
    </row>
    <row r="27" spans="1:11" ht="12.75">
      <c r="A27" s="244" t="s">
        <v>158</v>
      </c>
      <c r="B27" s="245"/>
      <c r="C27" s="245"/>
      <c r="D27" s="245"/>
      <c r="E27" s="245"/>
      <c r="F27" s="245"/>
      <c r="G27" s="245"/>
      <c r="H27" s="245"/>
      <c r="I27" s="1">
        <v>20</v>
      </c>
      <c r="J27" s="5"/>
      <c r="K27" s="7"/>
    </row>
    <row r="28" spans="1:11" ht="12.75">
      <c r="A28" s="247" t="s">
        <v>106</v>
      </c>
      <c r="B28" s="248"/>
      <c r="C28" s="248"/>
      <c r="D28" s="248"/>
      <c r="E28" s="248"/>
      <c r="F28" s="248"/>
      <c r="G28" s="248"/>
      <c r="H28" s="248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44" t="s">
        <v>2</v>
      </c>
      <c r="B29" s="245"/>
      <c r="C29" s="245"/>
      <c r="D29" s="245"/>
      <c r="E29" s="245"/>
      <c r="F29" s="245"/>
      <c r="G29" s="245"/>
      <c r="H29" s="245"/>
      <c r="I29" s="1">
        <v>22</v>
      </c>
      <c r="J29" s="5"/>
      <c r="K29" s="7"/>
    </row>
    <row r="30" spans="1:11" ht="12.75">
      <c r="A30" s="244" t="s">
        <v>3</v>
      </c>
      <c r="B30" s="245"/>
      <c r="C30" s="245"/>
      <c r="D30" s="245"/>
      <c r="E30" s="245"/>
      <c r="F30" s="245"/>
      <c r="G30" s="245"/>
      <c r="H30" s="245"/>
      <c r="I30" s="1">
        <v>23</v>
      </c>
      <c r="J30" s="5"/>
      <c r="K30" s="7"/>
    </row>
    <row r="31" spans="1:11" ht="12.75">
      <c r="A31" s="244" t="s">
        <v>4</v>
      </c>
      <c r="B31" s="245"/>
      <c r="C31" s="245"/>
      <c r="D31" s="245"/>
      <c r="E31" s="245"/>
      <c r="F31" s="245"/>
      <c r="G31" s="245"/>
      <c r="H31" s="245"/>
      <c r="I31" s="1">
        <v>24</v>
      </c>
      <c r="J31" s="5"/>
      <c r="K31" s="7"/>
    </row>
    <row r="32" spans="1:11" ht="12.75">
      <c r="A32" s="247" t="s">
        <v>41</v>
      </c>
      <c r="B32" s="248"/>
      <c r="C32" s="248"/>
      <c r="D32" s="248"/>
      <c r="E32" s="248"/>
      <c r="F32" s="248"/>
      <c r="G32" s="248"/>
      <c r="H32" s="248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7" t="s">
        <v>102</v>
      </c>
      <c r="B33" s="248"/>
      <c r="C33" s="248"/>
      <c r="D33" s="248"/>
      <c r="E33" s="248"/>
      <c r="F33" s="248"/>
      <c r="G33" s="248"/>
      <c r="H33" s="248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7" t="s">
        <v>103</v>
      </c>
      <c r="B34" s="248"/>
      <c r="C34" s="248"/>
      <c r="D34" s="248"/>
      <c r="E34" s="248"/>
      <c r="F34" s="248"/>
      <c r="G34" s="248"/>
      <c r="H34" s="248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36" t="s">
        <v>151</v>
      </c>
      <c r="B35" s="237"/>
      <c r="C35" s="237"/>
      <c r="D35" s="237"/>
      <c r="E35" s="237"/>
      <c r="F35" s="237"/>
      <c r="G35" s="237"/>
      <c r="H35" s="237"/>
      <c r="I35" s="306">
        <v>0</v>
      </c>
      <c r="J35" s="306"/>
      <c r="K35" s="307"/>
    </row>
    <row r="36" spans="1:11" ht="12.75">
      <c r="A36" s="244" t="s">
        <v>165</v>
      </c>
      <c r="B36" s="245"/>
      <c r="C36" s="245"/>
      <c r="D36" s="245"/>
      <c r="E36" s="245"/>
      <c r="F36" s="245"/>
      <c r="G36" s="245"/>
      <c r="H36" s="245"/>
      <c r="I36" s="1">
        <v>28</v>
      </c>
      <c r="J36" s="5"/>
      <c r="K36" s="7"/>
    </row>
    <row r="37" spans="1:11" ht="12.75">
      <c r="A37" s="244" t="s">
        <v>27</v>
      </c>
      <c r="B37" s="245"/>
      <c r="C37" s="245"/>
      <c r="D37" s="245"/>
      <c r="E37" s="245"/>
      <c r="F37" s="245"/>
      <c r="G37" s="245"/>
      <c r="H37" s="245"/>
      <c r="I37" s="1">
        <v>29</v>
      </c>
      <c r="J37" s="5"/>
      <c r="K37" s="7"/>
    </row>
    <row r="38" spans="1:11" ht="12.75">
      <c r="A38" s="244" t="s">
        <v>28</v>
      </c>
      <c r="B38" s="245"/>
      <c r="C38" s="245"/>
      <c r="D38" s="245"/>
      <c r="E38" s="245"/>
      <c r="F38" s="245"/>
      <c r="G38" s="245"/>
      <c r="H38" s="245"/>
      <c r="I38" s="1">
        <v>30</v>
      </c>
      <c r="J38" s="5"/>
      <c r="K38" s="7"/>
    </row>
    <row r="39" spans="1:11" ht="12.75">
      <c r="A39" s="247" t="s">
        <v>42</v>
      </c>
      <c r="B39" s="248"/>
      <c r="C39" s="248"/>
      <c r="D39" s="248"/>
      <c r="E39" s="248"/>
      <c r="F39" s="248"/>
      <c r="G39" s="248"/>
      <c r="H39" s="248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44" t="s">
        <v>29</v>
      </c>
      <c r="B40" s="245"/>
      <c r="C40" s="245"/>
      <c r="D40" s="245"/>
      <c r="E40" s="245"/>
      <c r="F40" s="245"/>
      <c r="G40" s="245"/>
      <c r="H40" s="245"/>
      <c r="I40" s="1">
        <v>32</v>
      </c>
      <c r="J40" s="5"/>
      <c r="K40" s="7"/>
    </row>
    <row r="41" spans="1:11" ht="12.75">
      <c r="A41" s="244" t="s">
        <v>30</v>
      </c>
      <c r="B41" s="245"/>
      <c r="C41" s="245"/>
      <c r="D41" s="245"/>
      <c r="E41" s="245"/>
      <c r="F41" s="245"/>
      <c r="G41" s="245"/>
      <c r="H41" s="245"/>
      <c r="I41" s="1">
        <v>33</v>
      </c>
      <c r="J41" s="5"/>
      <c r="K41" s="7"/>
    </row>
    <row r="42" spans="1:11" ht="12.75">
      <c r="A42" s="244" t="s">
        <v>31</v>
      </c>
      <c r="B42" s="245"/>
      <c r="C42" s="245"/>
      <c r="D42" s="245"/>
      <c r="E42" s="245"/>
      <c r="F42" s="245"/>
      <c r="G42" s="245"/>
      <c r="H42" s="245"/>
      <c r="I42" s="1">
        <v>34</v>
      </c>
      <c r="J42" s="5"/>
      <c r="K42" s="7"/>
    </row>
    <row r="43" spans="1:11" ht="12.75">
      <c r="A43" s="244" t="s">
        <v>32</v>
      </c>
      <c r="B43" s="245"/>
      <c r="C43" s="245"/>
      <c r="D43" s="245"/>
      <c r="E43" s="245"/>
      <c r="F43" s="245"/>
      <c r="G43" s="245"/>
      <c r="H43" s="245"/>
      <c r="I43" s="1">
        <v>35</v>
      </c>
      <c r="J43" s="5"/>
      <c r="K43" s="7"/>
    </row>
    <row r="44" spans="1:11" ht="12.75">
      <c r="A44" s="244" t="s">
        <v>33</v>
      </c>
      <c r="B44" s="245"/>
      <c r="C44" s="245"/>
      <c r="D44" s="245"/>
      <c r="E44" s="245"/>
      <c r="F44" s="245"/>
      <c r="G44" s="245"/>
      <c r="H44" s="245"/>
      <c r="I44" s="1">
        <v>36</v>
      </c>
      <c r="J44" s="5"/>
      <c r="K44" s="7"/>
    </row>
    <row r="45" spans="1:11" ht="12.75">
      <c r="A45" s="247" t="s">
        <v>140</v>
      </c>
      <c r="B45" s="248"/>
      <c r="C45" s="248"/>
      <c r="D45" s="248"/>
      <c r="E45" s="248"/>
      <c r="F45" s="248"/>
      <c r="G45" s="248"/>
      <c r="H45" s="248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7" t="s">
        <v>153</v>
      </c>
      <c r="B46" s="248"/>
      <c r="C46" s="248"/>
      <c r="D46" s="248"/>
      <c r="E46" s="248"/>
      <c r="F46" s="248"/>
      <c r="G46" s="248"/>
      <c r="H46" s="248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7" t="s">
        <v>154</v>
      </c>
      <c r="B47" s="248"/>
      <c r="C47" s="248"/>
      <c r="D47" s="248"/>
      <c r="E47" s="248"/>
      <c r="F47" s="248"/>
      <c r="G47" s="248"/>
      <c r="H47" s="248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7" t="s">
        <v>141</v>
      </c>
      <c r="B48" s="248"/>
      <c r="C48" s="248"/>
      <c r="D48" s="248"/>
      <c r="E48" s="248"/>
      <c r="F48" s="248"/>
      <c r="G48" s="248"/>
      <c r="H48" s="248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7" t="s">
        <v>15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7" t="s">
        <v>152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166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167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9" t="s">
        <v>168</v>
      </c>
      <c r="B53" s="260"/>
      <c r="C53" s="260"/>
      <c r="D53" s="260"/>
      <c r="E53" s="260"/>
      <c r="F53" s="260"/>
      <c r="G53" s="260"/>
      <c r="H53" s="260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9" t="s">
        <v>268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64"/>
    </row>
    <row r="2" spans="1:12" ht="15">
      <c r="A2" s="34"/>
      <c r="B2" s="63"/>
      <c r="C2" s="324" t="s">
        <v>269</v>
      </c>
      <c r="D2" s="324"/>
      <c r="E2" s="133" t="s">
        <v>370</v>
      </c>
      <c r="F2" s="35" t="s">
        <v>237</v>
      </c>
      <c r="G2" s="325" t="s">
        <v>371</v>
      </c>
      <c r="H2" s="326"/>
      <c r="I2" s="63"/>
      <c r="J2" s="63"/>
      <c r="K2" s="63"/>
      <c r="L2" s="66"/>
    </row>
    <row r="3" spans="1:11" ht="21.75">
      <c r="A3" s="327" t="s">
        <v>52</v>
      </c>
      <c r="B3" s="327"/>
      <c r="C3" s="327"/>
      <c r="D3" s="327"/>
      <c r="E3" s="327"/>
      <c r="F3" s="327"/>
      <c r="G3" s="327"/>
      <c r="H3" s="327"/>
      <c r="I3" s="69" t="s">
        <v>292</v>
      </c>
      <c r="J3" s="70" t="s">
        <v>142</v>
      </c>
      <c r="K3" s="70" t="s">
        <v>143</v>
      </c>
    </row>
    <row r="4" spans="1:11" ht="12.75">
      <c r="A4" s="328">
        <v>1</v>
      </c>
      <c r="B4" s="328"/>
      <c r="C4" s="328"/>
      <c r="D4" s="328"/>
      <c r="E4" s="328"/>
      <c r="F4" s="328"/>
      <c r="G4" s="328"/>
      <c r="H4" s="328"/>
      <c r="I4" s="72">
        <v>2</v>
      </c>
      <c r="J4" s="71" t="s">
        <v>270</v>
      </c>
      <c r="K4" s="71" t="s">
        <v>271</v>
      </c>
    </row>
    <row r="5" spans="1:11" ht="12.75">
      <c r="A5" s="329" t="s">
        <v>272</v>
      </c>
      <c r="B5" s="330"/>
      <c r="C5" s="330"/>
      <c r="D5" s="330"/>
      <c r="E5" s="330"/>
      <c r="F5" s="330"/>
      <c r="G5" s="330"/>
      <c r="H5" s="330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29" t="s">
        <v>273</v>
      </c>
      <c r="B6" s="330"/>
      <c r="C6" s="330"/>
      <c r="D6" s="330"/>
      <c r="E6" s="330"/>
      <c r="F6" s="330"/>
      <c r="G6" s="330"/>
      <c r="H6" s="330"/>
      <c r="I6" s="36">
        <v>2</v>
      </c>
      <c r="J6" s="7">
        <f>+Bilanca!J71</f>
        <v>3602906</v>
      </c>
      <c r="K6" s="7">
        <f>+Bilanca!K71</f>
        <v>4614057</v>
      </c>
    </row>
    <row r="7" spans="1:11" ht="12.75">
      <c r="A7" s="329" t="s">
        <v>274</v>
      </c>
      <c r="B7" s="330"/>
      <c r="C7" s="330"/>
      <c r="D7" s="330"/>
      <c r="E7" s="330"/>
      <c r="F7" s="330"/>
      <c r="G7" s="330"/>
      <c r="H7" s="330"/>
      <c r="I7" s="36">
        <v>3</v>
      </c>
      <c r="J7" s="7">
        <f>+Bilanca!J72</f>
        <v>102055847</v>
      </c>
      <c r="K7" s="7">
        <f>+Bilanca!K72</f>
        <v>100188336</v>
      </c>
    </row>
    <row r="8" spans="1:11" ht="12.75">
      <c r="A8" s="329" t="s">
        <v>275</v>
      </c>
      <c r="B8" s="330"/>
      <c r="C8" s="330"/>
      <c r="D8" s="330"/>
      <c r="E8" s="330"/>
      <c r="F8" s="330"/>
      <c r="G8" s="330"/>
      <c r="H8" s="330"/>
      <c r="I8" s="36">
        <v>4</v>
      </c>
      <c r="J8" s="7">
        <f>+Bilanca!J79</f>
        <v>263138894</v>
      </c>
      <c r="K8" s="7">
        <f>+Bilanca!K79</f>
        <v>506503340</v>
      </c>
    </row>
    <row r="9" spans="1:11" ht="12.75">
      <c r="A9" s="329" t="s">
        <v>276</v>
      </c>
      <c r="B9" s="330"/>
      <c r="C9" s="330"/>
      <c r="D9" s="330"/>
      <c r="E9" s="330"/>
      <c r="F9" s="330"/>
      <c r="G9" s="330"/>
      <c r="H9" s="330"/>
      <c r="I9" s="36">
        <v>5</v>
      </c>
      <c r="J9" s="7">
        <f>+Bilanca!J82</f>
        <v>243596016</v>
      </c>
      <c r="K9" s="7">
        <f>+Bilanca!K82</f>
        <v>-167892731</v>
      </c>
    </row>
    <row r="10" spans="1:11" ht="12.75">
      <c r="A10" s="329" t="s">
        <v>277</v>
      </c>
      <c r="B10" s="330"/>
      <c r="C10" s="330"/>
      <c r="D10" s="330"/>
      <c r="E10" s="330"/>
      <c r="F10" s="330"/>
      <c r="G10" s="330"/>
      <c r="H10" s="330"/>
      <c r="I10" s="36">
        <v>6</v>
      </c>
      <c r="J10" s="7"/>
      <c r="K10" s="37"/>
    </row>
    <row r="11" spans="1:11" ht="12.75">
      <c r="A11" s="329" t="s">
        <v>278</v>
      </c>
      <c r="B11" s="330"/>
      <c r="C11" s="330"/>
      <c r="D11" s="330"/>
      <c r="E11" s="330"/>
      <c r="F11" s="330"/>
      <c r="G11" s="330"/>
      <c r="H11" s="330"/>
      <c r="I11" s="36">
        <v>7</v>
      </c>
      <c r="J11" s="7"/>
      <c r="K11" s="37"/>
    </row>
    <row r="12" spans="1:11" ht="12.75">
      <c r="A12" s="329" t="s">
        <v>279</v>
      </c>
      <c r="B12" s="330"/>
      <c r="C12" s="330"/>
      <c r="D12" s="330"/>
      <c r="E12" s="330"/>
      <c r="F12" s="330"/>
      <c r="G12" s="330"/>
      <c r="H12" s="330"/>
      <c r="I12" s="36">
        <v>8</v>
      </c>
      <c r="J12" s="7">
        <f>+Bilanca!J78</f>
        <v>634097</v>
      </c>
      <c r="K12" s="7">
        <f>+Bilanca!K78</f>
        <v>685978</v>
      </c>
    </row>
    <row r="13" spans="1:11" ht="12.75">
      <c r="A13" s="329" t="s">
        <v>280</v>
      </c>
      <c r="B13" s="330"/>
      <c r="C13" s="330"/>
      <c r="D13" s="330"/>
      <c r="E13" s="330"/>
      <c r="F13" s="330"/>
      <c r="G13" s="330"/>
      <c r="H13" s="330"/>
      <c r="I13" s="36">
        <v>9</v>
      </c>
      <c r="J13" s="7"/>
      <c r="K13" s="37"/>
    </row>
    <row r="14" spans="1:11" ht="12.75">
      <c r="A14" s="331" t="s">
        <v>281</v>
      </c>
      <c r="B14" s="332"/>
      <c r="C14" s="332"/>
      <c r="D14" s="332"/>
      <c r="E14" s="332"/>
      <c r="F14" s="332"/>
      <c r="G14" s="332"/>
      <c r="H14" s="332"/>
      <c r="I14" s="36">
        <v>10</v>
      </c>
      <c r="J14" s="67">
        <f>SUM(J5:J13)</f>
        <v>2285048970</v>
      </c>
      <c r="K14" s="67">
        <f>SUM(K5:K13)</f>
        <v>2116120190</v>
      </c>
    </row>
    <row r="15" spans="1:11" ht="12.75">
      <c r="A15" s="329" t="s">
        <v>282</v>
      </c>
      <c r="B15" s="330"/>
      <c r="C15" s="330"/>
      <c r="D15" s="330"/>
      <c r="E15" s="330"/>
      <c r="F15" s="330"/>
      <c r="G15" s="330"/>
      <c r="H15" s="330"/>
      <c r="I15" s="36">
        <v>11</v>
      </c>
      <c r="J15" s="37"/>
      <c r="K15" s="37"/>
    </row>
    <row r="16" spans="1:11" ht="12.75">
      <c r="A16" s="329" t="s">
        <v>283</v>
      </c>
      <c r="B16" s="330"/>
      <c r="C16" s="330"/>
      <c r="D16" s="330"/>
      <c r="E16" s="330"/>
      <c r="F16" s="330"/>
      <c r="G16" s="330"/>
      <c r="H16" s="330"/>
      <c r="I16" s="36">
        <v>12</v>
      </c>
      <c r="J16" s="37"/>
      <c r="K16" s="37"/>
    </row>
    <row r="17" spans="1:11" ht="12.75">
      <c r="A17" s="329" t="s">
        <v>284</v>
      </c>
      <c r="B17" s="330"/>
      <c r="C17" s="330"/>
      <c r="D17" s="330"/>
      <c r="E17" s="330"/>
      <c r="F17" s="330"/>
      <c r="G17" s="330"/>
      <c r="H17" s="330"/>
      <c r="I17" s="36">
        <v>13</v>
      </c>
      <c r="J17" s="37"/>
      <c r="K17" s="37"/>
    </row>
    <row r="18" spans="1:11" ht="12.75">
      <c r="A18" s="329" t="s">
        <v>285</v>
      </c>
      <c r="B18" s="330"/>
      <c r="C18" s="330"/>
      <c r="D18" s="330"/>
      <c r="E18" s="330"/>
      <c r="F18" s="330"/>
      <c r="G18" s="330"/>
      <c r="H18" s="330"/>
      <c r="I18" s="36">
        <v>14</v>
      </c>
      <c r="J18" s="37"/>
      <c r="K18" s="37"/>
    </row>
    <row r="19" spans="1:11" ht="12.75">
      <c r="A19" s="329" t="s">
        <v>286</v>
      </c>
      <c r="B19" s="330"/>
      <c r="C19" s="330"/>
      <c r="D19" s="330"/>
      <c r="E19" s="330"/>
      <c r="F19" s="330"/>
      <c r="G19" s="330"/>
      <c r="H19" s="330"/>
      <c r="I19" s="36">
        <v>15</v>
      </c>
      <c r="J19" s="37"/>
      <c r="K19" s="37"/>
    </row>
    <row r="20" spans="1:11" ht="12.75">
      <c r="A20" s="329" t="s">
        <v>287</v>
      </c>
      <c r="B20" s="330"/>
      <c r="C20" s="330"/>
      <c r="D20" s="330"/>
      <c r="E20" s="330"/>
      <c r="F20" s="330"/>
      <c r="G20" s="330"/>
      <c r="H20" s="330"/>
      <c r="I20" s="36">
        <v>16</v>
      </c>
      <c r="J20" s="37"/>
      <c r="K20" s="37"/>
    </row>
    <row r="21" spans="1:11" ht="12.75">
      <c r="A21" s="331" t="s">
        <v>288</v>
      </c>
      <c r="B21" s="332"/>
      <c r="C21" s="332"/>
      <c r="D21" s="332"/>
      <c r="E21" s="332"/>
      <c r="F21" s="332"/>
      <c r="G21" s="332"/>
      <c r="H21" s="332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41"/>
      <c r="B22" s="342"/>
      <c r="C22" s="342"/>
      <c r="D22" s="342"/>
      <c r="E22" s="342"/>
      <c r="F22" s="342"/>
      <c r="G22" s="342"/>
      <c r="H22" s="342"/>
      <c r="I22" s="343"/>
      <c r="J22" s="343"/>
      <c r="K22" s="344"/>
    </row>
    <row r="23" spans="1:11" ht="12.75">
      <c r="A23" s="333" t="s">
        <v>289</v>
      </c>
      <c r="B23" s="334"/>
      <c r="C23" s="334"/>
      <c r="D23" s="334"/>
      <c r="E23" s="334"/>
      <c r="F23" s="334"/>
      <c r="G23" s="334"/>
      <c r="H23" s="334"/>
      <c r="I23" s="38">
        <v>18</v>
      </c>
      <c r="J23" s="6">
        <f>+J14</f>
        <v>2285048970</v>
      </c>
      <c r="K23" s="111">
        <f>+K14</f>
        <v>2116120190</v>
      </c>
    </row>
    <row r="24" spans="1:11" ht="17.25" customHeight="1">
      <c r="A24" s="335" t="s">
        <v>290</v>
      </c>
      <c r="B24" s="336"/>
      <c r="C24" s="336"/>
      <c r="D24" s="336"/>
      <c r="E24" s="336"/>
      <c r="F24" s="336"/>
      <c r="G24" s="336"/>
      <c r="H24" s="336"/>
      <c r="I24" s="39">
        <v>19</v>
      </c>
      <c r="J24" s="68">
        <f>+Bilanca!J85</f>
        <v>231125940</v>
      </c>
      <c r="K24" s="68">
        <f>+Bilanca!K85</f>
        <v>222960838.82</v>
      </c>
    </row>
    <row r="25" spans="1:11" ht="30" customHeight="1">
      <c r="A25" s="337" t="s">
        <v>291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8" spans="10:11" ht="12.75">
      <c r="J28" s="115"/>
      <c r="K28" s="115"/>
    </row>
    <row r="29" spans="10:11" ht="12.75">
      <c r="J29" s="118"/>
      <c r="K29" s="11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110" zoomScaleSheetLayoutView="110" zoomScalePageLayoutView="0" workbookViewId="0" topLeftCell="A7">
      <selection activeCell="A27" sqref="A27:F27"/>
    </sheetView>
  </sheetViews>
  <sheetFormatPr defaultColWidth="9.00390625" defaultRowHeight="12.75"/>
  <cols>
    <col min="1" max="4" width="9.00390625" style="137" customWidth="1"/>
    <col min="5" max="5" width="50.00390625" style="137" customWidth="1"/>
    <col min="6" max="6" width="49.28125" style="137" customWidth="1"/>
    <col min="7" max="7" width="9.00390625" style="137" customWidth="1"/>
    <col min="8" max="8" width="0.42578125" style="137" customWidth="1"/>
    <col min="9" max="9" width="4.421875" style="137" hidden="1" customWidth="1"/>
    <col min="10" max="10" width="4.8515625" style="137" hidden="1" customWidth="1"/>
    <col min="11" max="16384" width="9.00390625" style="137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45" t="s">
        <v>267</v>
      </c>
      <c r="B2" s="345"/>
      <c r="C2" s="345"/>
      <c r="D2" s="345"/>
      <c r="E2" s="345"/>
      <c r="F2" s="345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46" t="s">
        <v>302</v>
      </c>
      <c r="B4" s="346"/>
      <c r="C4" s="346"/>
      <c r="D4" s="346"/>
      <c r="E4" s="346"/>
      <c r="F4" s="346"/>
    </row>
    <row r="5" spans="1:6" ht="12.75" customHeight="1">
      <c r="A5" s="346"/>
      <c r="B5" s="346"/>
      <c r="C5" s="346"/>
      <c r="D5" s="346"/>
      <c r="E5" s="346"/>
      <c r="F5" s="346"/>
    </row>
    <row r="6" spans="1:6" ht="12.75" customHeight="1">
      <c r="A6" s="346"/>
      <c r="B6" s="346"/>
      <c r="C6" s="346"/>
      <c r="D6" s="346"/>
      <c r="E6" s="346"/>
      <c r="F6" s="346"/>
    </row>
    <row r="7" spans="1:6" ht="12.75" customHeight="1">
      <c r="A7" s="346"/>
      <c r="B7" s="346"/>
      <c r="C7" s="346"/>
      <c r="D7" s="346"/>
      <c r="E7" s="346"/>
      <c r="F7" s="346"/>
    </row>
    <row r="8" spans="1:6" ht="12.75" customHeight="1">
      <c r="A8" s="346"/>
      <c r="B8" s="346"/>
      <c r="C8" s="346"/>
      <c r="D8" s="346"/>
      <c r="E8" s="346"/>
      <c r="F8" s="346"/>
    </row>
    <row r="9" spans="1:6" ht="12.75" customHeight="1">
      <c r="A9" s="346"/>
      <c r="B9" s="346"/>
      <c r="C9" s="346"/>
      <c r="D9" s="346"/>
      <c r="E9" s="346"/>
      <c r="F9" s="346"/>
    </row>
    <row r="10" spans="1:6" ht="12.75" customHeight="1">
      <c r="A10" s="346"/>
      <c r="B10" s="346"/>
      <c r="C10" s="346"/>
      <c r="D10" s="346"/>
      <c r="E10" s="346"/>
      <c r="F10" s="346"/>
    </row>
    <row r="11" spans="1:6" ht="12.75">
      <c r="A11" s="347"/>
      <c r="B11" s="347"/>
      <c r="C11" s="347"/>
      <c r="D11" s="347"/>
      <c r="E11" s="347"/>
      <c r="F11" s="347"/>
    </row>
    <row r="12" spans="1:6" ht="12.75">
      <c r="A12" s="135" t="s">
        <v>354</v>
      </c>
      <c r="B12" s="135"/>
      <c r="C12" s="135"/>
      <c r="D12" s="135"/>
      <c r="E12" s="135" t="s">
        <v>357</v>
      </c>
      <c r="F12" s="135" t="s">
        <v>356</v>
      </c>
    </row>
    <row r="13" spans="1:6" ht="13.5" thickBot="1">
      <c r="A13" s="136"/>
      <c r="B13" s="136"/>
      <c r="C13" s="136"/>
      <c r="D13" s="136"/>
      <c r="E13" s="136" t="s">
        <v>374</v>
      </c>
      <c r="F13" s="136" t="s">
        <v>371</v>
      </c>
    </row>
    <row r="14" spans="1:6" ht="12.75">
      <c r="A14" s="351" t="s">
        <v>321</v>
      </c>
      <c r="B14" s="352"/>
      <c r="C14" s="352"/>
      <c r="D14" s="353"/>
      <c r="E14" s="354" t="s">
        <v>367</v>
      </c>
      <c r="F14" s="355"/>
    </row>
    <row r="15" spans="1:6" ht="12.75">
      <c r="A15" s="351" t="s">
        <v>324</v>
      </c>
      <c r="B15" s="352"/>
      <c r="C15" s="352"/>
      <c r="D15" s="353"/>
      <c r="E15" s="354" t="s">
        <v>375</v>
      </c>
      <c r="F15" s="355"/>
    </row>
    <row r="16" spans="1:6" ht="12.75">
      <c r="A16" s="351" t="s">
        <v>360</v>
      </c>
      <c r="B16" s="352"/>
      <c r="C16" s="352"/>
      <c r="D16" s="353"/>
      <c r="E16" s="141" t="s">
        <v>355</v>
      </c>
      <c r="F16" s="147" t="s">
        <v>355</v>
      </c>
    </row>
    <row r="17" spans="1:6" ht="12.75">
      <c r="A17" s="351" t="s">
        <v>339</v>
      </c>
      <c r="B17" s="352"/>
      <c r="C17" s="352"/>
      <c r="D17" s="353"/>
      <c r="E17" s="140" t="s">
        <v>355</v>
      </c>
      <c r="F17" s="147" t="s">
        <v>355</v>
      </c>
    </row>
    <row r="18" spans="1:6" ht="12.75">
      <c r="A18" s="351" t="s">
        <v>338</v>
      </c>
      <c r="B18" s="352"/>
      <c r="C18" s="352"/>
      <c r="D18" s="353"/>
      <c r="E18" s="140" t="s">
        <v>355</v>
      </c>
      <c r="F18" s="147" t="s">
        <v>355</v>
      </c>
    </row>
    <row r="19" spans="1:6" ht="12.75">
      <c r="A19" s="351" t="s">
        <v>329</v>
      </c>
      <c r="B19" s="352"/>
      <c r="C19" s="352"/>
      <c r="D19" s="353"/>
      <c r="E19" s="140" t="s">
        <v>355</v>
      </c>
      <c r="F19" s="147" t="s">
        <v>355</v>
      </c>
    </row>
    <row r="20" spans="1:6" ht="12.75">
      <c r="A20" s="351" t="s">
        <v>331</v>
      </c>
      <c r="B20" s="352"/>
      <c r="C20" s="352"/>
      <c r="D20" s="353"/>
      <c r="E20" s="141" t="s">
        <v>355</v>
      </c>
      <c r="F20" s="146" t="s">
        <v>355</v>
      </c>
    </row>
    <row r="21" spans="1:6" ht="13.5" thickBot="1">
      <c r="A21" s="348" t="s">
        <v>365</v>
      </c>
      <c r="B21" s="349"/>
      <c r="C21" s="349"/>
      <c r="D21" s="350"/>
      <c r="E21" s="145" t="s">
        <v>355</v>
      </c>
      <c r="F21" s="148" t="s">
        <v>355</v>
      </c>
    </row>
    <row r="23" spans="1:6" s="138" customFormat="1" ht="12.75">
      <c r="A23" s="135" t="s">
        <v>354</v>
      </c>
      <c r="B23" s="135"/>
      <c r="C23" s="135"/>
      <c r="D23" s="135"/>
      <c r="E23" s="142" t="s">
        <v>363</v>
      </c>
      <c r="F23" s="142" t="s">
        <v>359</v>
      </c>
    </row>
    <row r="24" spans="1:6" s="138" customFormat="1" ht="13.5" thickBot="1">
      <c r="A24" s="136"/>
      <c r="B24" s="136"/>
      <c r="C24" s="136"/>
      <c r="D24" s="136"/>
      <c r="E24" s="136" t="s">
        <v>364</v>
      </c>
      <c r="F24" s="139" t="s">
        <v>371</v>
      </c>
    </row>
    <row r="25" spans="1:6" ht="12.75">
      <c r="A25" s="351" t="s">
        <v>321</v>
      </c>
      <c r="B25" s="352"/>
      <c r="C25" s="352"/>
      <c r="D25" s="353"/>
      <c r="E25" s="153" t="s">
        <v>366</v>
      </c>
      <c r="F25" s="150" t="s">
        <v>358</v>
      </c>
    </row>
    <row r="26" spans="1:6" ht="12.75">
      <c r="A26" s="351" t="s">
        <v>324</v>
      </c>
      <c r="B26" s="352"/>
      <c r="C26" s="352"/>
      <c r="D26" s="353"/>
      <c r="E26" s="153" t="s">
        <v>377</v>
      </c>
      <c r="F26" s="150" t="s">
        <v>358</v>
      </c>
    </row>
    <row r="27" spans="1:6" ht="12.75">
      <c r="A27" s="356" t="s">
        <v>360</v>
      </c>
      <c r="B27" s="159"/>
      <c r="C27" s="159"/>
      <c r="D27" s="160"/>
      <c r="E27" s="150" t="s">
        <v>358</v>
      </c>
      <c r="F27" s="150" t="s">
        <v>358</v>
      </c>
    </row>
    <row r="28" spans="1:6" ht="12.75">
      <c r="A28" s="351" t="s">
        <v>339</v>
      </c>
      <c r="B28" s="352"/>
      <c r="C28" s="352"/>
      <c r="D28" s="353"/>
      <c r="E28" s="149" t="s">
        <v>376</v>
      </c>
      <c r="F28" s="151" t="s">
        <v>376</v>
      </c>
    </row>
    <row r="29" spans="1:6" ht="12.75">
      <c r="A29" s="351" t="s">
        <v>338</v>
      </c>
      <c r="B29" s="352"/>
      <c r="C29" s="352"/>
      <c r="D29" s="353"/>
      <c r="E29" s="149" t="s">
        <v>376</v>
      </c>
      <c r="F29" s="151" t="s">
        <v>376</v>
      </c>
    </row>
    <row r="30" spans="1:6" ht="12.75">
      <c r="A30" s="351" t="s">
        <v>329</v>
      </c>
      <c r="B30" s="352"/>
      <c r="C30" s="352"/>
      <c r="D30" s="353"/>
      <c r="E30" s="149" t="s">
        <v>376</v>
      </c>
      <c r="F30" s="151" t="s">
        <v>376</v>
      </c>
    </row>
    <row r="31" spans="1:6" ht="12.75">
      <c r="A31" s="351" t="s">
        <v>331</v>
      </c>
      <c r="B31" s="352"/>
      <c r="C31" s="352"/>
      <c r="D31" s="353"/>
      <c r="E31" s="149" t="s">
        <v>376</v>
      </c>
      <c r="F31" s="151" t="s">
        <v>376</v>
      </c>
    </row>
    <row r="32" spans="1:6" ht="13.5" thickBot="1">
      <c r="A32" s="348" t="s">
        <v>365</v>
      </c>
      <c r="B32" s="349"/>
      <c r="C32" s="349"/>
      <c r="D32" s="350"/>
      <c r="E32" s="152" t="s">
        <v>376</v>
      </c>
      <c r="F32" s="152" t="s">
        <v>376</v>
      </c>
    </row>
    <row r="33" spans="1:6" ht="12.75">
      <c r="A33" s="33"/>
      <c r="B33" s="33"/>
      <c r="C33" s="33"/>
      <c r="D33" s="33"/>
      <c r="E33" s="33"/>
      <c r="F33" s="33"/>
    </row>
  </sheetData>
  <sheetProtection/>
  <protectedRanges>
    <protectedRange sqref="A16:D16 A18:D18 A27:D27 A29:D29" name="Range1_12_1"/>
  </protectedRanges>
  <mergeCells count="21">
    <mergeCell ref="A25:D25"/>
    <mergeCell ref="A18:D18"/>
    <mergeCell ref="A19:D19"/>
    <mergeCell ref="A20:D20"/>
    <mergeCell ref="A16:D16"/>
    <mergeCell ref="A14:D14"/>
    <mergeCell ref="A17:D17"/>
    <mergeCell ref="A26:D26"/>
    <mergeCell ref="A32:D32"/>
    <mergeCell ref="A31:D31"/>
    <mergeCell ref="A27:D27"/>
    <mergeCell ref="A28:D28"/>
    <mergeCell ref="A29:D29"/>
    <mergeCell ref="A30:D30"/>
    <mergeCell ref="A2:F2"/>
    <mergeCell ref="A4:F10"/>
    <mergeCell ref="A11:F11"/>
    <mergeCell ref="A21:D21"/>
    <mergeCell ref="A15:D15"/>
    <mergeCell ref="E15:F15"/>
    <mergeCell ref="E14:F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2018-04-20T08:56:25Z</cp:lastPrinted>
  <dcterms:created xsi:type="dcterms:W3CDTF">2008-10-17T11:51:54Z</dcterms:created>
  <dcterms:modified xsi:type="dcterms:W3CDTF">2018-04-27T12:10:48Z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