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5296" windowWidth="16605" windowHeight="943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<sst xmlns="http://schemas.openxmlformats.org/spreadsheetml/2006/main" count="396" uniqueCount="345">
  <si>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</si>
  <si>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</si>
  <si>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</si>
  <si>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</si>
  <si>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</si>
  <si>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</si>
  <si>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</si>
  <si>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</si>
  <si>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</si>
  <si>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</si>
  <si>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</si>
  <si>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</si>
  <si>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</si>
  <si>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</si>
  <si>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</si>
  <si>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</si>
  <si>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</si>
  <si>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</si>
  <si>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</si>
  <si>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</si>
  <si>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</si>
  <si>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</si>
  <si>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</si>
  <si>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</si>
  <si>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</si>
  <si>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</si>
  <si>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</si>
  <si>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</si>
  <si>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</si>
  <si>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</si>
  <si>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</si>
  <si>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</si>
  <si>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</si>
  <si>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</si>
  <si>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</si>
  <si>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</si>
  <si>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</si>
  <si>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</si>
  <si>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</si>
  <si>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</si>
  <si>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</si>
  <si>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</si>
  <si>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</si>
  <si>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</si>
  <si>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</si>
  <si>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</si>
  <si>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</si>
  <si>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</si>
  <si>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</si>
  <si>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</si>
  <si>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</si>
  <si>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</si>
  <si>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</si>
  <si>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</si>
  <si>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</si>
  <si>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</si>
  <si>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</si>
  <si>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</si>
  <si>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</si>
  <si>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</si>
  <si>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</si>
  <si>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</si>
  <si>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</si>
  <si>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</si>
  <si>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</si>
  <si>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</si>
  <si>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</si>
  <si>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</si>
  <si>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</si>
  <si>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</si>
  <si>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</si>
  <si>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</si>
  <si>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</si>
  <si>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</si>
  <si>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</si>
  <si>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</si>
  <si>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</si>
  <si>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</si>
  <si>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</si>
  <si>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</si>
  <si>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</si>
  <si>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</si>
  <si>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</si>
  <si>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</si>
  <si>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</si>
  <si>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</si>
  <si>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</si>
  <si>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</si>
  <si>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</si>
  <si>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</si>
  <si>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</si>
  <si>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</si>
  <si>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</si>
  <si>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</si>
  <si>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</si>
  <si>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</si>
  <si>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</si>
  <si>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</si>
  <si>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</si>
  <si>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</si>
  <si>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</si>
  <si>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</si>
  <si>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</si>
  <si>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</si>
  <si>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</si>
  <si>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</si>
  <si>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</si>
  <si>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</si>
  <si>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</si>
  <si>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</si>
  <si>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</si>
  <si>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</si>
  <si>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</si>
  <si>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</si>
  <si>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</si>
  <si>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</si>
  <si>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</si>
  <si>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</si>
  <si>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</si>
  <si>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</si>
  <si>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</si>
  <si>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</si>
  <si>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</si>
  <si>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</si>
  <si>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</si>
  <si>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</si>
  <si>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</si>
  <si>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</si>
  <si>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</si>
  <si>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</si>
  <si>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</si>
  <si>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</si>
  <si>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</si>
  <si>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</si>
  <si>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</si>
  <si>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</si>
  <si>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</si>
  <si>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</si>
  <si>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</si>
  <si>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</si>
  <si>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</si>
  <si>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</si>
  <si>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</si>
  <si>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</si>
  <si>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</si>
  <si>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</si>
  <si>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</si>
  <si>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</si>
  <si>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</si>
  <si>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</si>
  <si>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</si>
  <si>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</si>
  <si>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</si>
  <si>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</si>
  <si>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</si>
  <si>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</si>
  <si>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</si>
  <si>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</si>
  <si>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</si>
  <si>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</si>
  <si>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</si>
  <si>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</si>
  <si>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</si>
  <si>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</si>
  <si>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</si>
  <si>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</si>
  <si>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</si>
  <si>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</si>
  <si>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</si>
  <si>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</si>
  <si>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</si>
  <si>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</si>
  <si>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</si>
  <si>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</si>
  <si>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</si>
  <si>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</si>
  <si>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</si>
  <si>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</si>
  <si>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</si>
  <si>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</si>
  <si>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</si>
  <si>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</si>
  <si>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</si>
  <si>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</si>
  <si>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</si>
  <si>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</si>
  <si>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</si>
  <si>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</si>
  <si>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</si>
  <si>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</si>
  <si>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</si>
  <si>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</si>
  <si>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</si>
  <si>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</si>
  <si>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</si>
  <si>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</si>
  <si>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</si>
  <si>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</si>
  <si>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</si>
  <si>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</si>
  <si>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</si>
  <si>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</si>
  <si>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</si>
  <si>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</si>
  <si>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</si>
  <si>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</si>
  <si>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</si>
  <si>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</si>
  <si>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</si>
  <si>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</si>
  <si>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</si>
  <si>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</si>
  <si>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</si>
  <si>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</si>
  <si>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</si>
  <si>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</si>
  <si>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</si>
  <si>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</si>
  <si>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</si>
  <si>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</si>
  <si>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</si>
  <si>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</si>
  <si>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</si>
  <si>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</si>
  <si>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</si>
  <si>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</si>
  <si>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</si>
  <si>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</si>
  <si>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</si>
  <si>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</si>
  <si>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</si>
  <si>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</si>
  <si>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</si>
  <si>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</si>
  <si>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</si>
  <si>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</si>
  <si>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</si>
  <si>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</si>
  <si>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</si>
  <si>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</si>
  <si>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</si>
  <si>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</si>
  <si>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</si>
  <si>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</si>
  <si>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</si>
  <si>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</si>
  <si>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</si>
  <si>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</si>
  <si>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</si>
  <si>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</si>
  <si>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</si>
  <si>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</si>
  <si>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</si>
  <si>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</si>
  <si>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</si>
  <si>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</si>
  <si>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</si>
  <si>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</si>
  <si>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</si>
  <si>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</si>
  <si>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</si>
  <si>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</si>
  <si>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</si>
  <si>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</si>
  <si>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</si>
  <si>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</si>
  <si>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</si>
  <si>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</si>
  <si>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</si>
  <si>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</si>
  <si>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</si>
  <si>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</si>
  <si>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</si>
  <si>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</si>
  <si>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</si>
  <si>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</si>
  <si>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</si>
  <si>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</si>
  <si>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</si>
  <si>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</si>
  <si>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</si>
  <si>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</si>
  <si>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</si>
  <si>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</si>
  <si>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</si>
  <si>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</si>
  <si>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</si>
  <si>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</si>
  <si>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</si>
  <si>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</si>
  <si>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</si>
  <si>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</si>
  <si>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</si>
  <si>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</si>
  <si>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</si>
  <si>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</si>
  <si>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</si>
  <si>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</si>
  <si>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</si>
  <si>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</si>
  <si>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</si>
  <si>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</si>
  <si>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</si>
  <si>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</si>
  <si>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</si>
  <si>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</si>
  <si>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</si>
  <si>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</si>
  <si>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</si>
  <si>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</si>
  <si>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</si>
  <si>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</si>
  <si>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</si>
  <si>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</si>
  <si>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</si>
  <si>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</si>
  <si>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</si>
  <si>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</si>
  <si>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</si>
  <si>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</si>
  <si>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</si>
  <si>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</si>
  <si>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</si>
  <si>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</si>
  <si>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</si>
  <si>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</si>
  <si>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</si>
  <si>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</si>
  <si>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</si>
  <si>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</si>
  <si>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</si>
  <si>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</si>
  <si>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</si>
  <si>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Obveznik: Valamar Riviera d.d.</t>
  </si>
  <si>
    <t>www.valamar-riviera.com</t>
  </si>
  <si>
    <t>1. Revidirani godišnji financijski izvještaji s revizorskim izvješćem;</t>
  </si>
  <si>
    <t>2. Izvještaj poslovodstva;</t>
  </si>
  <si>
    <t>3. Izjava osoba odgovornih za sastavljanje godišnjeg izvještaja;</t>
  </si>
  <si>
    <t>4. Odluka nadležnog tijela (prijedlog) o utvrđivanju godišnjih financijskih izvještaja;</t>
  </si>
  <si>
    <t>5. Odluka o prijedlogu raspodjele dobiti ili pokriću gubitka.</t>
  </si>
  <si>
    <t>Kukurin Željko, Čižmek Marko</t>
  </si>
  <si>
    <t>1.1.2016.</t>
  </si>
  <si>
    <t>31.12.2016.</t>
  </si>
  <si>
    <t>stanje na dan 31.12.2016.</t>
  </si>
  <si>
    <t>u razdoblju 01.01.2016. do 31.12.2016.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</si>
</sst>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33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33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33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33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33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33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9">
      <alignment vertical="top"/>
      <protection/>
    </xf>
    <xf numFmtId="0" fontId="12" fillId="0" borderId="0" xfId="59" applyAlignment="1">
      <alignment/>
      <protection/>
    </xf>
    <xf numFmtId="0" fontId="19" fillId="0" borderId="0" xfId="59" applyFont="1" applyAlignment="1">
      <alignment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9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3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0" fontId="13" fillId="0" borderId="18" xfId="59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33" borderId="28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7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7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7" xfId="53" applyFont="1" applyBorder="1" applyAlignment="1" applyProtection="1">
      <alignment horizontal="right" wrapText="1"/>
      <protection hidden="1"/>
    </xf>
    <xf numFmtId="0" fontId="2" fillId="33" borderId="28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29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0" fontId="3" fillId="0" borderId="29" xfId="53" applyFont="1" applyBorder="1" applyAlignment="1">
      <alignment horizontal="left" vertical="center"/>
      <protection/>
    </xf>
    <xf numFmtId="1" fontId="2" fillId="33" borderId="28" xfId="53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3" applyNumberFormat="1" applyFont="1" applyFill="1" applyBorder="1" applyAlignment="1" applyProtection="1">
      <alignment horizontal="center" vertical="center"/>
      <protection hidden="1" locked="0"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9" xfId="53" applyFont="1" applyBorder="1" applyAlignment="1" applyProtection="1">
      <alignment/>
      <protection hidden="1" locked="0"/>
    </xf>
    <xf numFmtId="0" fontId="2" fillId="33" borderId="28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9" xfId="53" applyFont="1" applyBorder="1" applyAlignment="1">
      <alignment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7" xfId="53" applyFont="1" applyBorder="1" applyAlignment="1" applyProtection="1">
      <alignment horizontal="right" wrapText="1"/>
      <protection hidden="1"/>
    </xf>
    <xf numFmtId="49" fontId="2" fillId="33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9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3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46" xfId="59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9" applyFont="1" applyAlignment="1">
      <alignment/>
      <protection/>
    </xf>
    <xf numFmtId="0" fontId="18" fillId="0" borderId="0" xfId="59" applyFont="1" applyBorder="1" applyAlignment="1">
      <alignment horizontal="justify" vertical="top" wrapText="1"/>
      <protection/>
    </xf>
    <xf numFmtId="0" fontId="12" fillId="0" borderId="0" xfId="59" applyAlignment="1">
      <alignment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yperlink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TFI-KI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yle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valamar-rivier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4" t="s">
        <v>256</v>
      </c>
      <c r="B1" s="164"/>
      <c r="C1" s="164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5" t="s">
        <v>257</v>
      </c>
      <c r="B2" s="125"/>
      <c r="C2" s="125"/>
      <c r="D2" s="126"/>
      <c r="E2" s="24" t="s">
        <v>341</v>
      </c>
      <c r="F2" s="25"/>
      <c r="G2" s="26" t="s">
        <v>258</v>
      </c>
      <c r="H2" s="24" t="s">
        <v>342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7" t="s">
        <v>259</v>
      </c>
      <c r="B4" s="127"/>
      <c r="C4" s="127"/>
      <c r="D4" s="127"/>
      <c r="E4" s="127"/>
      <c r="F4" s="127"/>
      <c r="G4" s="127"/>
      <c r="H4" s="127"/>
      <c r="I4" s="127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8" t="s">
        <v>260</v>
      </c>
      <c r="B6" s="129"/>
      <c r="C6" s="123" t="s">
        <v>319</v>
      </c>
      <c r="D6" s="124"/>
      <c r="E6" s="130"/>
      <c r="F6" s="130"/>
      <c r="G6" s="130"/>
      <c r="H6" s="130"/>
      <c r="I6" s="39"/>
      <c r="J6" s="22"/>
      <c r="K6" s="22"/>
      <c r="L6" s="22"/>
    </row>
    <row r="7" spans="1:12" ht="12.75">
      <c r="A7" s="40"/>
      <c r="B7" s="40"/>
      <c r="C7" s="31"/>
      <c r="D7" s="31"/>
      <c r="E7" s="130"/>
      <c r="F7" s="130"/>
      <c r="G7" s="130"/>
      <c r="H7" s="130"/>
      <c r="I7" s="39"/>
      <c r="J7" s="22"/>
      <c r="K7" s="22"/>
      <c r="L7" s="22"/>
    </row>
    <row r="8" spans="1:12" ht="12.75">
      <c r="A8" s="131" t="s">
        <v>261</v>
      </c>
      <c r="B8" s="132"/>
      <c r="C8" s="123" t="s">
        <v>320</v>
      </c>
      <c r="D8" s="124"/>
      <c r="E8" s="130"/>
      <c r="F8" s="130"/>
      <c r="G8" s="130"/>
      <c r="H8" s="130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0" t="s">
        <v>262</v>
      </c>
      <c r="B10" s="121"/>
      <c r="C10" s="123" t="s">
        <v>321</v>
      </c>
      <c r="D10" s="124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2"/>
      <c r="B11" s="122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8" t="s">
        <v>263</v>
      </c>
      <c r="B12" s="129"/>
      <c r="C12" s="133" t="s">
        <v>322</v>
      </c>
      <c r="D12" s="138"/>
      <c r="E12" s="138"/>
      <c r="F12" s="138"/>
      <c r="G12" s="138"/>
      <c r="H12" s="138"/>
      <c r="I12" s="13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8" t="s">
        <v>264</v>
      </c>
      <c r="B14" s="129"/>
      <c r="C14" s="140">
        <v>52440</v>
      </c>
      <c r="D14" s="141"/>
      <c r="E14" s="31"/>
      <c r="F14" s="133" t="s">
        <v>323</v>
      </c>
      <c r="G14" s="138"/>
      <c r="H14" s="138"/>
      <c r="I14" s="13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8" t="s">
        <v>265</v>
      </c>
      <c r="B16" s="129"/>
      <c r="C16" s="133" t="s">
        <v>324</v>
      </c>
      <c r="D16" s="138"/>
      <c r="E16" s="138"/>
      <c r="F16" s="138"/>
      <c r="G16" s="138"/>
      <c r="H16" s="138"/>
      <c r="I16" s="13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8" t="s">
        <v>266</v>
      </c>
      <c r="B18" s="129"/>
      <c r="C18" s="142" t="s">
        <v>325</v>
      </c>
      <c r="D18" s="143"/>
      <c r="E18" s="143"/>
      <c r="F18" s="143"/>
      <c r="G18" s="143"/>
      <c r="H18" s="143"/>
      <c r="I18" s="144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8" t="s">
        <v>267</v>
      </c>
      <c r="B20" s="129"/>
      <c r="C20" s="142" t="s">
        <v>334</v>
      </c>
      <c r="D20" s="143"/>
      <c r="E20" s="143"/>
      <c r="F20" s="143"/>
      <c r="G20" s="143"/>
      <c r="H20" s="143"/>
      <c r="I20" s="144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8" t="s">
        <v>268</v>
      </c>
      <c r="B22" s="129"/>
      <c r="C22" s="44">
        <v>348</v>
      </c>
      <c r="D22" s="133" t="s">
        <v>323</v>
      </c>
      <c r="E22" s="134"/>
      <c r="F22" s="135"/>
      <c r="G22" s="136"/>
      <c r="H22" s="137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8" t="s">
        <v>269</v>
      </c>
      <c r="B24" s="129"/>
      <c r="C24" s="44">
        <v>18</v>
      </c>
      <c r="D24" s="133" t="s">
        <v>326</v>
      </c>
      <c r="E24" s="134"/>
      <c r="F24" s="134"/>
      <c r="G24" s="135"/>
      <c r="H24" s="38" t="s">
        <v>270</v>
      </c>
      <c r="I24" s="48">
        <v>2184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8" t="s">
        <v>272</v>
      </c>
      <c r="B26" s="129"/>
      <c r="C26" s="49" t="s">
        <v>327</v>
      </c>
      <c r="D26" s="50"/>
      <c r="E26" s="22"/>
      <c r="F26" s="51"/>
      <c r="G26" s="128" t="s">
        <v>273</v>
      </c>
      <c r="H26" s="129"/>
      <c r="I26" s="52" t="s">
        <v>328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8" t="s">
        <v>274</v>
      </c>
      <c r="B28" s="149"/>
      <c r="C28" s="150"/>
      <c r="D28" s="150"/>
      <c r="E28" s="151" t="s">
        <v>275</v>
      </c>
      <c r="F28" s="152"/>
      <c r="G28" s="152"/>
      <c r="H28" s="153" t="s">
        <v>276</v>
      </c>
      <c r="I28" s="15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5"/>
      <c r="B30" s="146"/>
      <c r="C30" s="146"/>
      <c r="D30" s="147"/>
      <c r="E30" s="145"/>
      <c r="F30" s="146"/>
      <c r="G30" s="146"/>
      <c r="H30" s="123"/>
      <c r="I30" s="124"/>
      <c r="J30" s="22"/>
      <c r="K30" s="22"/>
      <c r="L30" s="22"/>
    </row>
    <row r="31" spans="1:12" ht="12.75">
      <c r="A31" s="45"/>
      <c r="B31" s="45"/>
      <c r="C31" s="43"/>
      <c r="D31" s="154"/>
      <c r="E31" s="154"/>
      <c r="F31" s="154"/>
      <c r="G31" s="155"/>
      <c r="H31" s="31"/>
      <c r="I31" s="57"/>
      <c r="J31" s="22"/>
      <c r="K31" s="22"/>
      <c r="L31" s="22"/>
    </row>
    <row r="32" spans="1:12" ht="12.75">
      <c r="A32" s="145"/>
      <c r="B32" s="146"/>
      <c r="C32" s="146"/>
      <c r="D32" s="147"/>
      <c r="E32" s="145"/>
      <c r="F32" s="146"/>
      <c r="G32" s="146"/>
      <c r="H32" s="123"/>
      <c r="I32" s="124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5"/>
      <c r="B34" s="146"/>
      <c r="C34" s="146"/>
      <c r="D34" s="147"/>
      <c r="E34" s="145"/>
      <c r="F34" s="146"/>
      <c r="G34" s="146"/>
      <c r="H34" s="123"/>
      <c r="I34" s="124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5"/>
      <c r="B36" s="146"/>
      <c r="C36" s="146"/>
      <c r="D36" s="147"/>
      <c r="E36" s="145"/>
      <c r="F36" s="146"/>
      <c r="G36" s="146"/>
      <c r="H36" s="123"/>
      <c r="I36" s="124"/>
      <c r="J36" s="22"/>
      <c r="K36" s="22"/>
      <c r="L36" s="22"/>
    </row>
    <row r="37" spans="1:12" ht="12.75">
      <c r="A37" s="59"/>
      <c r="B37" s="59"/>
      <c r="C37" s="157"/>
      <c r="D37" s="158"/>
      <c r="E37" s="31"/>
      <c r="F37" s="157"/>
      <c r="G37" s="158"/>
      <c r="H37" s="31"/>
      <c r="I37" s="31"/>
      <c r="J37" s="22"/>
      <c r="K37" s="22"/>
      <c r="L37" s="22"/>
    </row>
    <row r="38" spans="1:12" ht="12.75">
      <c r="A38" s="145"/>
      <c r="B38" s="146"/>
      <c r="C38" s="146"/>
      <c r="D38" s="147"/>
      <c r="E38" s="145"/>
      <c r="F38" s="146"/>
      <c r="G38" s="146"/>
      <c r="H38" s="123"/>
      <c r="I38" s="124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5"/>
      <c r="B40" s="146"/>
      <c r="C40" s="146"/>
      <c r="D40" s="147"/>
      <c r="E40" s="145"/>
      <c r="F40" s="146"/>
      <c r="G40" s="146"/>
      <c r="H40" s="123"/>
      <c r="I40" s="124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9" t="s">
        <v>277</v>
      </c>
      <c r="B44" s="160"/>
      <c r="C44" s="123"/>
      <c r="D44" s="124"/>
      <c r="E44" s="32"/>
      <c r="F44" s="133"/>
      <c r="G44" s="146"/>
      <c r="H44" s="146"/>
      <c r="I44" s="147"/>
      <c r="J44" s="22"/>
      <c r="K44" s="22"/>
      <c r="L44" s="22"/>
    </row>
    <row r="45" spans="1:12" ht="12.75">
      <c r="A45" s="59"/>
      <c r="B45" s="59"/>
      <c r="C45" s="157"/>
      <c r="D45" s="158"/>
      <c r="E45" s="31"/>
      <c r="F45" s="157"/>
      <c r="G45" s="165"/>
      <c r="H45" s="67"/>
      <c r="I45" s="67"/>
      <c r="J45" s="22"/>
      <c r="K45" s="22"/>
      <c r="L45" s="22"/>
    </row>
    <row r="46" spans="1:12" ht="12.75">
      <c r="A46" s="159" t="s">
        <v>278</v>
      </c>
      <c r="B46" s="160"/>
      <c r="C46" s="133" t="s">
        <v>329</v>
      </c>
      <c r="D46" s="156"/>
      <c r="E46" s="156"/>
      <c r="F46" s="156"/>
      <c r="G46" s="156"/>
      <c r="H46" s="156"/>
      <c r="I46" s="156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9" t="s">
        <v>280</v>
      </c>
      <c r="B48" s="160"/>
      <c r="C48" s="161" t="s">
        <v>330</v>
      </c>
      <c r="D48" s="162"/>
      <c r="E48" s="163"/>
      <c r="F48" s="32"/>
      <c r="G48" s="38" t="s">
        <v>281</v>
      </c>
      <c r="H48" s="161" t="s">
        <v>331</v>
      </c>
      <c r="I48" s="163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9" t="s">
        <v>266</v>
      </c>
      <c r="B50" s="160"/>
      <c r="C50" s="168" t="s">
        <v>332</v>
      </c>
      <c r="D50" s="162"/>
      <c r="E50" s="162"/>
      <c r="F50" s="162"/>
      <c r="G50" s="162"/>
      <c r="H50" s="162"/>
      <c r="I50" s="163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8" t="s">
        <v>282</v>
      </c>
      <c r="B52" s="129"/>
      <c r="C52" s="161" t="s">
        <v>340</v>
      </c>
      <c r="D52" s="162"/>
      <c r="E52" s="162"/>
      <c r="F52" s="162"/>
      <c r="G52" s="162"/>
      <c r="H52" s="162"/>
      <c r="I52" s="139"/>
      <c r="J52" s="22"/>
      <c r="K52" s="22"/>
      <c r="L52" s="22"/>
    </row>
    <row r="53" spans="1:12" ht="12.75">
      <c r="A53" s="69"/>
      <c r="B53" s="69"/>
      <c r="C53" s="171" t="s">
        <v>283</v>
      </c>
      <c r="D53" s="171"/>
      <c r="E53" s="171"/>
      <c r="F53" s="171"/>
      <c r="G53" s="171"/>
      <c r="H53" s="17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9" t="s">
        <v>284</v>
      </c>
      <c r="C55" s="170"/>
      <c r="D55" s="170"/>
      <c r="E55" s="170"/>
      <c r="F55" s="112"/>
      <c r="G55" s="112"/>
      <c r="H55" s="113"/>
      <c r="I55" s="113"/>
      <c r="J55" s="22"/>
      <c r="K55" s="22"/>
      <c r="L55" s="22"/>
    </row>
    <row r="56" spans="1:12" ht="12.75">
      <c r="A56" s="69"/>
      <c r="B56" s="114" t="s">
        <v>335</v>
      </c>
      <c r="C56" s="115"/>
      <c r="D56" s="115"/>
      <c r="E56" s="115"/>
      <c r="F56" s="115"/>
      <c r="G56" s="115"/>
      <c r="H56" s="175" t="s">
        <v>317</v>
      </c>
      <c r="I56" s="175"/>
      <c r="J56" s="22"/>
      <c r="K56" s="22"/>
      <c r="L56" s="22"/>
    </row>
    <row r="57" spans="1:12" ht="12.75">
      <c r="A57" s="69"/>
      <c r="B57" s="114" t="s">
        <v>336</v>
      </c>
      <c r="C57" s="115"/>
      <c r="D57" s="115"/>
      <c r="E57" s="115"/>
      <c r="F57" s="115"/>
      <c r="G57" s="115"/>
      <c r="H57" s="175"/>
      <c r="I57" s="175"/>
      <c r="J57" s="22"/>
      <c r="K57" s="22"/>
      <c r="L57" s="22"/>
    </row>
    <row r="58" spans="1:12" ht="12.75">
      <c r="A58" s="69"/>
      <c r="B58" s="114" t="s">
        <v>337</v>
      </c>
      <c r="C58" s="115"/>
      <c r="D58" s="115"/>
      <c r="E58" s="115"/>
      <c r="F58" s="115"/>
      <c r="G58" s="115"/>
      <c r="H58" s="175"/>
      <c r="I58" s="175"/>
      <c r="J58" s="22"/>
      <c r="K58" s="22"/>
      <c r="L58" s="22"/>
    </row>
    <row r="59" spans="1:12" ht="12.75">
      <c r="A59" s="69"/>
      <c r="B59" s="114" t="s">
        <v>338</v>
      </c>
      <c r="C59" s="116"/>
      <c r="D59" s="116"/>
      <c r="E59" s="116"/>
      <c r="F59" s="116"/>
      <c r="G59" s="116"/>
      <c r="H59" s="175"/>
      <c r="I59" s="175"/>
      <c r="J59" s="22"/>
      <c r="K59" s="22"/>
      <c r="L59" s="22"/>
    </row>
    <row r="60" spans="1:12" ht="12.75">
      <c r="A60" s="69"/>
      <c r="B60" s="114" t="s">
        <v>339</v>
      </c>
      <c r="C60" s="116"/>
      <c r="D60" s="116"/>
      <c r="E60" s="116"/>
      <c r="F60" s="116"/>
      <c r="G60" s="116"/>
      <c r="H60" s="175"/>
      <c r="I60" s="17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2" t="s">
        <v>287</v>
      </c>
      <c r="H63" s="173"/>
      <c r="I63" s="17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6"/>
      <c r="H64" s="167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valamar-riviera.com"/>
    <hyperlink ref="C50" r:id="rId3" display="anka.sopta@riviera.hr"/>
  </hyperlink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85">
      <selection activeCell="K115" sqref="K115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7" t="s">
        <v>159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2.75">
      <c r="A2" s="211" t="s">
        <v>343</v>
      </c>
      <c r="B2" s="212"/>
      <c r="C2" s="212"/>
      <c r="D2" s="212"/>
      <c r="E2" s="212"/>
      <c r="F2" s="212"/>
      <c r="G2" s="212"/>
      <c r="H2" s="212"/>
      <c r="I2" s="212"/>
      <c r="J2" s="212"/>
      <c r="K2" s="210"/>
    </row>
    <row r="3" spans="1:11" ht="12.7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ht="12.75">
      <c r="A4" s="214" t="s">
        <v>333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34.5" thickBot="1">
      <c r="A5" s="217" t="s">
        <v>61</v>
      </c>
      <c r="B5" s="218"/>
      <c r="C5" s="218"/>
      <c r="D5" s="218"/>
      <c r="E5" s="218"/>
      <c r="F5" s="218"/>
      <c r="G5" s="218"/>
      <c r="H5" s="219"/>
      <c r="I5" s="77" t="s">
        <v>288</v>
      </c>
      <c r="J5" s="78" t="s">
        <v>115</v>
      </c>
      <c r="K5" s="79" t="s">
        <v>116</v>
      </c>
    </row>
    <row r="6" spans="1:11" ht="12.75">
      <c r="A6" s="220">
        <v>1</v>
      </c>
      <c r="B6" s="220"/>
      <c r="C6" s="220"/>
      <c r="D6" s="220"/>
      <c r="E6" s="220"/>
      <c r="F6" s="220"/>
      <c r="G6" s="220"/>
      <c r="H6" s="220"/>
      <c r="I6" s="81">
        <v>2</v>
      </c>
      <c r="J6" s="80">
        <v>3</v>
      </c>
      <c r="K6" s="80">
        <v>4</v>
      </c>
    </row>
    <row r="7" spans="1:11" ht="12.75">
      <c r="A7" s="221"/>
      <c r="B7" s="222"/>
      <c r="C7" s="222"/>
      <c r="D7" s="222"/>
      <c r="E7" s="222"/>
      <c r="F7" s="222"/>
      <c r="G7" s="222"/>
      <c r="H7" s="222"/>
      <c r="I7" s="222"/>
      <c r="J7" s="222"/>
      <c r="K7" s="223"/>
    </row>
    <row r="8" spans="1:11" ht="12.75">
      <c r="A8" s="185" t="s">
        <v>62</v>
      </c>
      <c r="B8" s="186"/>
      <c r="C8" s="186"/>
      <c r="D8" s="186"/>
      <c r="E8" s="186"/>
      <c r="F8" s="186"/>
      <c r="G8" s="186"/>
      <c r="H8" s="206"/>
      <c r="I8" s="6">
        <v>1</v>
      </c>
      <c r="J8" s="11"/>
      <c r="K8" s="11"/>
    </row>
    <row r="9" spans="1:11" ht="12.75">
      <c r="A9" s="195" t="s">
        <v>13</v>
      </c>
      <c r="B9" s="196"/>
      <c r="C9" s="196"/>
      <c r="D9" s="196"/>
      <c r="E9" s="196"/>
      <c r="F9" s="196"/>
      <c r="G9" s="196"/>
      <c r="H9" s="197"/>
      <c r="I9" s="4">
        <v>2</v>
      </c>
      <c r="J9" s="12">
        <f>J10+J17+J27+J36+J40</f>
        <v>3171672610</v>
      </c>
      <c r="K9" s="12">
        <f>K10+K17+K27+K36+K40</f>
        <v>3806830512</v>
      </c>
    </row>
    <row r="10" spans="1:11" ht="12.75">
      <c r="A10" s="189" t="s">
        <v>213</v>
      </c>
      <c r="B10" s="190"/>
      <c r="C10" s="190"/>
      <c r="D10" s="190"/>
      <c r="E10" s="190"/>
      <c r="F10" s="190"/>
      <c r="G10" s="190"/>
      <c r="H10" s="191"/>
      <c r="I10" s="4">
        <v>3</v>
      </c>
      <c r="J10" s="12">
        <f>SUM(J11:J16)</f>
        <v>9202261</v>
      </c>
      <c r="K10" s="12">
        <f>SUM(K11:K16)</f>
        <v>17342793</v>
      </c>
    </row>
    <row r="11" spans="1:11" ht="12.75">
      <c r="A11" s="189" t="s">
        <v>117</v>
      </c>
      <c r="B11" s="190"/>
      <c r="C11" s="190"/>
      <c r="D11" s="190"/>
      <c r="E11" s="190"/>
      <c r="F11" s="190"/>
      <c r="G11" s="190"/>
      <c r="H11" s="191"/>
      <c r="I11" s="4">
        <v>4</v>
      </c>
      <c r="J11" s="13"/>
      <c r="K11" s="13"/>
    </row>
    <row r="12" spans="1:11" ht="12.75">
      <c r="A12" s="189" t="s">
        <v>14</v>
      </c>
      <c r="B12" s="190"/>
      <c r="C12" s="190"/>
      <c r="D12" s="190"/>
      <c r="E12" s="190"/>
      <c r="F12" s="190"/>
      <c r="G12" s="190"/>
      <c r="H12" s="191"/>
      <c r="I12" s="4">
        <v>5</v>
      </c>
      <c r="J12" s="13">
        <v>9090495</v>
      </c>
      <c r="K12" s="13">
        <v>17068321</v>
      </c>
    </row>
    <row r="13" spans="1:11" ht="12.75">
      <c r="A13" s="189" t="s">
        <v>118</v>
      </c>
      <c r="B13" s="190"/>
      <c r="C13" s="190"/>
      <c r="D13" s="190"/>
      <c r="E13" s="190"/>
      <c r="F13" s="190"/>
      <c r="G13" s="190"/>
      <c r="H13" s="191"/>
      <c r="I13" s="4">
        <v>6</v>
      </c>
      <c r="J13" s="13"/>
      <c r="K13" s="13"/>
    </row>
    <row r="14" spans="1:11" ht="12.75">
      <c r="A14" s="189" t="s">
        <v>216</v>
      </c>
      <c r="B14" s="190"/>
      <c r="C14" s="190"/>
      <c r="D14" s="190"/>
      <c r="E14" s="190"/>
      <c r="F14" s="190"/>
      <c r="G14" s="190"/>
      <c r="H14" s="191"/>
      <c r="I14" s="4">
        <v>7</v>
      </c>
      <c r="J14" s="13"/>
      <c r="K14" s="13"/>
    </row>
    <row r="15" spans="1:11" ht="12.75">
      <c r="A15" s="189" t="s">
        <v>217</v>
      </c>
      <c r="B15" s="190"/>
      <c r="C15" s="190"/>
      <c r="D15" s="190"/>
      <c r="E15" s="190"/>
      <c r="F15" s="190"/>
      <c r="G15" s="190"/>
      <c r="H15" s="191"/>
      <c r="I15" s="4">
        <v>8</v>
      </c>
      <c r="J15" s="13">
        <v>111766</v>
      </c>
      <c r="K15" s="13">
        <v>274472</v>
      </c>
    </row>
    <row r="16" spans="1:11" ht="12.75">
      <c r="A16" s="189" t="s">
        <v>218</v>
      </c>
      <c r="B16" s="190"/>
      <c r="C16" s="190"/>
      <c r="D16" s="190"/>
      <c r="E16" s="190"/>
      <c r="F16" s="190"/>
      <c r="G16" s="190"/>
      <c r="H16" s="191"/>
      <c r="I16" s="4">
        <v>9</v>
      </c>
      <c r="J16" s="13"/>
      <c r="K16" s="13"/>
    </row>
    <row r="17" spans="1:11" ht="12.75">
      <c r="A17" s="189" t="s">
        <v>214</v>
      </c>
      <c r="B17" s="190"/>
      <c r="C17" s="190"/>
      <c r="D17" s="190"/>
      <c r="E17" s="190"/>
      <c r="F17" s="190"/>
      <c r="G17" s="190"/>
      <c r="H17" s="191"/>
      <c r="I17" s="4">
        <v>10</v>
      </c>
      <c r="J17" s="12">
        <f>SUM(J18:J26)</f>
        <v>2379794741</v>
      </c>
      <c r="K17" s="12">
        <f>SUM(K18:K26)</f>
        <v>2906793288</v>
      </c>
    </row>
    <row r="18" spans="1:11" ht="12.75">
      <c r="A18" s="189" t="s">
        <v>219</v>
      </c>
      <c r="B18" s="190"/>
      <c r="C18" s="190"/>
      <c r="D18" s="190"/>
      <c r="E18" s="190"/>
      <c r="F18" s="190"/>
      <c r="G18" s="190"/>
      <c r="H18" s="191"/>
      <c r="I18" s="4">
        <v>11</v>
      </c>
      <c r="J18" s="13">
        <v>519577779</v>
      </c>
      <c r="K18" s="13">
        <v>595574908</v>
      </c>
    </row>
    <row r="19" spans="1:11" ht="12.75">
      <c r="A19" s="189" t="s">
        <v>255</v>
      </c>
      <c r="B19" s="190"/>
      <c r="C19" s="190"/>
      <c r="D19" s="190"/>
      <c r="E19" s="190"/>
      <c r="F19" s="190"/>
      <c r="G19" s="190"/>
      <c r="H19" s="191"/>
      <c r="I19" s="4">
        <v>12</v>
      </c>
      <c r="J19" s="13">
        <v>1525902691</v>
      </c>
      <c r="K19" s="13">
        <v>1805980339</v>
      </c>
    </row>
    <row r="20" spans="1:11" ht="12.75">
      <c r="A20" s="189" t="s">
        <v>220</v>
      </c>
      <c r="B20" s="190"/>
      <c r="C20" s="190"/>
      <c r="D20" s="190"/>
      <c r="E20" s="190"/>
      <c r="F20" s="190"/>
      <c r="G20" s="190"/>
      <c r="H20" s="191"/>
      <c r="I20" s="4">
        <v>13</v>
      </c>
      <c r="J20" s="13">
        <v>189682352</v>
      </c>
      <c r="K20" s="13">
        <v>207011662</v>
      </c>
    </row>
    <row r="21" spans="1:11" ht="12.75">
      <c r="A21" s="189" t="s">
        <v>27</v>
      </c>
      <c r="B21" s="190"/>
      <c r="C21" s="190"/>
      <c r="D21" s="190"/>
      <c r="E21" s="190"/>
      <c r="F21" s="190"/>
      <c r="G21" s="190"/>
      <c r="H21" s="191"/>
      <c r="I21" s="4">
        <v>14</v>
      </c>
      <c r="J21" s="13">
        <v>63877369</v>
      </c>
      <c r="K21" s="13">
        <v>62668696</v>
      </c>
    </row>
    <row r="22" spans="1:11" ht="12.75">
      <c r="A22" s="189" t="s">
        <v>28</v>
      </c>
      <c r="B22" s="190"/>
      <c r="C22" s="190"/>
      <c r="D22" s="190"/>
      <c r="E22" s="190"/>
      <c r="F22" s="190"/>
      <c r="G22" s="190"/>
      <c r="H22" s="191"/>
      <c r="I22" s="4">
        <v>15</v>
      </c>
      <c r="J22" s="13"/>
      <c r="K22" s="13"/>
    </row>
    <row r="23" spans="1:11" ht="12.75">
      <c r="A23" s="189" t="s">
        <v>74</v>
      </c>
      <c r="B23" s="190"/>
      <c r="C23" s="190"/>
      <c r="D23" s="190"/>
      <c r="E23" s="190"/>
      <c r="F23" s="190"/>
      <c r="G23" s="190"/>
      <c r="H23" s="191"/>
      <c r="I23" s="4">
        <v>16</v>
      </c>
      <c r="J23" s="13">
        <v>5072180</v>
      </c>
      <c r="K23" s="13">
        <v>29697670</v>
      </c>
    </row>
    <row r="24" spans="1:11" ht="12.75">
      <c r="A24" s="189" t="s">
        <v>75</v>
      </c>
      <c r="B24" s="190"/>
      <c r="C24" s="190"/>
      <c r="D24" s="190"/>
      <c r="E24" s="190"/>
      <c r="F24" s="190"/>
      <c r="G24" s="190"/>
      <c r="H24" s="191"/>
      <c r="I24" s="4">
        <v>17</v>
      </c>
      <c r="J24" s="13">
        <v>32557369</v>
      </c>
      <c r="K24" s="13">
        <v>167870168</v>
      </c>
    </row>
    <row r="25" spans="1:11" ht="12.75">
      <c r="A25" s="189" t="s">
        <v>76</v>
      </c>
      <c r="B25" s="190"/>
      <c r="C25" s="190"/>
      <c r="D25" s="190"/>
      <c r="E25" s="190"/>
      <c r="F25" s="190"/>
      <c r="G25" s="190"/>
      <c r="H25" s="191"/>
      <c r="I25" s="4">
        <v>18</v>
      </c>
      <c r="J25" s="13">
        <v>24663310</v>
      </c>
      <c r="K25" s="13">
        <v>27121603</v>
      </c>
    </row>
    <row r="26" spans="1:11" ht="12.75">
      <c r="A26" s="189" t="s">
        <v>77</v>
      </c>
      <c r="B26" s="190"/>
      <c r="C26" s="190"/>
      <c r="D26" s="190"/>
      <c r="E26" s="190"/>
      <c r="F26" s="190"/>
      <c r="G26" s="190"/>
      <c r="H26" s="191"/>
      <c r="I26" s="4">
        <v>19</v>
      </c>
      <c r="J26" s="13">
        <v>18461691</v>
      </c>
      <c r="K26" s="13">
        <v>10868242</v>
      </c>
    </row>
    <row r="27" spans="1:11" ht="12.75">
      <c r="A27" s="189" t="s">
        <v>198</v>
      </c>
      <c r="B27" s="190"/>
      <c r="C27" s="190"/>
      <c r="D27" s="190"/>
      <c r="E27" s="190"/>
      <c r="F27" s="190"/>
      <c r="G27" s="190"/>
      <c r="H27" s="191"/>
      <c r="I27" s="4">
        <v>20</v>
      </c>
      <c r="J27" s="12">
        <f>SUM(J28:J35)</f>
        <v>625876740</v>
      </c>
      <c r="K27" s="12">
        <f>SUM(K28:K35)</f>
        <v>675525760</v>
      </c>
    </row>
    <row r="28" spans="1:11" ht="12.75">
      <c r="A28" s="189" t="s">
        <v>78</v>
      </c>
      <c r="B28" s="190"/>
      <c r="C28" s="190"/>
      <c r="D28" s="190"/>
      <c r="E28" s="190"/>
      <c r="F28" s="190"/>
      <c r="G28" s="190"/>
      <c r="H28" s="191"/>
      <c r="I28" s="4">
        <v>21</v>
      </c>
      <c r="J28" s="13">
        <v>584753048</v>
      </c>
      <c r="K28" s="13">
        <v>670319700</v>
      </c>
    </row>
    <row r="29" spans="1:11" ht="12.75">
      <c r="A29" s="189" t="s">
        <v>79</v>
      </c>
      <c r="B29" s="190"/>
      <c r="C29" s="190"/>
      <c r="D29" s="190"/>
      <c r="E29" s="190"/>
      <c r="F29" s="190"/>
      <c r="G29" s="190"/>
      <c r="H29" s="191"/>
      <c r="I29" s="4">
        <v>22</v>
      </c>
      <c r="J29" s="13"/>
      <c r="K29" s="13"/>
    </row>
    <row r="30" spans="1:11" ht="12.75">
      <c r="A30" s="189" t="s">
        <v>80</v>
      </c>
      <c r="B30" s="190"/>
      <c r="C30" s="190"/>
      <c r="D30" s="190"/>
      <c r="E30" s="190"/>
      <c r="F30" s="190"/>
      <c r="G30" s="190"/>
      <c r="H30" s="191"/>
      <c r="I30" s="4">
        <v>23</v>
      </c>
      <c r="J30" s="13">
        <v>140000</v>
      </c>
      <c r="K30" s="13">
        <v>140000</v>
      </c>
    </row>
    <row r="31" spans="1:11" ht="12.75">
      <c r="A31" s="189" t="s">
        <v>85</v>
      </c>
      <c r="B31" s="190"/>
      <c r="C31" s="190"/>
      <c r="D31" s="190"/>
      <c r="E31" s="190"/>
      <c r="F31" s="190"/>
      <c r="G31" s="190"/>
      <c r="H31" s="191"/>
      <c r="I31" s="4">
        <v>24</v>
      </c>
      <c r="J31" s="13"/>
      <c r="K31" s="13"/>
    </row>
    <row r="32" spans="1:11" ht="12.75">
      <c r="A32" s="189" t="s">
        <v>86</v>
      </c>
      <c r="B32" s="190"/>
      <c r="C32" s="190"/>
      <c r="D32" s="190"/>
      <c r="E32" s="190"/>
      <c r="F32" s="190"/>
      <c r="G32" s="190"/>
      <c r="H32" s="191"/>
      <c r="I32" s="4">
        <v>25</v>
      </c>
      <c r="J32" s="13">
        <v>40983692</v>
      </c>
      <c r="K32" s="13">
        <v>4766325</v>
      </c>
    </row>
    <row r="33" spans="1:11" ht="12.75">
      <c r="A33" s="189" t="s">
        <v>87</v>
      </c>
      <c r="B33" s="190"/>
      <c r="C33" s="190"/>
      <c r="D33" s="190"/>
      <c r="E33" s="190"/>
      <c r="F33" s="190"/>
      <c r="G33" s="190"/>
      <c r="H33" s="191"/>
      <c r="I33" s="4">
        <v>26</v>
      </c>
      <c r="J33" s="13"/>
      <c r="K33" s="13">
        <v>299735</v>
      </c>
    </row>
    <row r="34" spans="1:11" ht="12.75">
      <c r="A34" s="189" t="s">
        <v>81</v>
      </c>
      <c r="B34" s="190"/>
      <c r="C34" s="190"/>
      <c r="D34" s="190"/>
      <c r="E34" s="190"/>
      <c r="F34" s="190"/>
      <c r="G34" s="190"/>
      <c r="H34" s="191"/>
      <c r="I34" s="4">
        <v>27</v>
      </c>
      <c r="J34" s="13"/>
      <c r="K34" s="13"/>
    </row>
    <row r="35" spans="1:11" ht="12.75">
      <c r="A35" s="189" t="s">
        <v>190</v>
      </c>
      <c r="B35" s="190"/>
      <c r="C35" s="190"/>
      <c r="D35" s="190"/>
      <c r="E35" s="190"/>
      <c r="F35" s="190"/>
      <c r="G35" s="190"/>
      <c r="H35" s="191"/>
      <c r="I35" s="4">
        <v>28</v>
      </c>
      <c r="J35" s="13"/>
      <c r="K35" s="13"/>
    </row>
    <row r="36" spans="1:11" ht="12.75">
      <c r="A36" s="189" t="s">
        <v>191</v>
      </c>
      <c r="B36" s="190"/>
      <c r="C36" s="190"/>
      <c r="D36" s="190"/>
      <c r="E36" s="190"/>
      <c r="F36" s="190"/>
      <c r="G36" s="190"/>
      <c r="H36" s="191"/>
      <c r="I36" s="4">
        <v>29</v>
      </c>
      <c r="J36" s="12">
        <f>SUM(J37:J39)</f>
        <v>136460510</v>
      </c>
      <c r="K36" s="12">
        <f>SUM(K37:K39)</f>
        <v>113553484</v>
      </c>
    </row>
    <row r="37" spans="1:11" ht="12.75">
      <c r="A37" s="189" t="s">
        <v>82</v>
      </c>
      <c r="B37" s="190"/>
      <c r="C37" s="190"/>
      <c r="D37" s="190"/>
      <c r="E37" s="190"/>
      <c r="F37" s="190"/>
      <c r="G37" s="190"/>
      <c r="H37" s="191"/>
      <c r="I37" s="4">
        <v>30</v>
      </c>
      <c r="J37" s="13">
        <v>135815357</v>
      </c>
      <c r="K37" s="13">
        <v>113247689</v>
      </c>
    </row>
    <row r="38" spans="1:11" ht="12.75">
      <c r="A38" s="189" t="s">
        <v>83</v>
      </c>
      <c r="B38" s="190"/>
      <c r="C38" s="190"/>
      <c r="D38" s="190"/>
      <c r="E38" s="190"/>
      <c r="F38" s="190"/>
      <c r="G38" s="190"/>
      <c r="H38" s="191"/>
      <c r="I38" s="4">
        <v>31</v>
      </c>
      <c r="J38" s="13">
        <v>286116</v>
      </c>
      <c r="K38" s="13">
        <v>229222</v>
      </c>
    </row>
    <row r="39" spans="1:11" ht="12.75">
      <c r="A39" s="189" t="s">
        <v>84</v>
      </c>
      <c r="B39" s="190"/>
      <c r="C39" s="190"/>
      <c r="D39" s="190"/>
      <c r="E39" s="190"/>
      <c r="F39" s="190"/>
      <c r="G39" s="190"/>
      <c r="H39" s="191"/>
      <c r="I39" s="4">
        <v>32</v>
      </c>
      <c r="J39" s="13">
        <v>359037</v>
      </c>
      <c r="K39" s="13">
        <v>76573</v>
      </c>
    </row>
    <row r="40" spans="1:11" ht="12.75">
      <c r="A40" s="189" t="s">
        <v>192</v>
      </c>
      <c r="B40" s="190"/>
      <c r="C40" s="190"/>
      <c r="D40" s="190"/>
      <c r="E40" s="190"/>
      <c r="F40" s="190"/>
      <c r="G40" s="190"/>
      <c r="H40" s="191"/>
      <c r="I40" s="4">
        <v>33</v>
      </c>
      <c r="J40" s="13">
        <v>20338358</v>
      </c>
      <c r="K40" s="13">
        <v>93615187</v>
      </c>
    </row>
    <row r="41" spans="1:11" ht="12.75">
      <c r="A41" s="195" t="s">
        <v>248</v>
      </c>
      <c r="B41" s="196"/>
      <c r="C41" s="196"/>
      <c r="D41" s="196"/>
      <c r="E41" s="196"/>
      <c r="F41" s="196"/>
      <c r="G41" s="196"/>
      <c r="H41" s="197"/>
      <c r="I41" s="4">
        <v>34</v>
      </c>
      <c r="J41" s="12">
        <f>J42+J50+J57+J65</f>
        <v>363445425</v>
      </c>
      <c r="K41" s="12">
        <f>K42+K50+K57+K65</f>
        <v>319356014</v>
      </c>
    </row>
    <row r="42" spans="1:11" ht="12.75">
      <c r="A42" s="189" t="s">
        <v>103</v>
      </c>
      <c r="B42" s="190"/>
      <c r="C42" s="190"/>
      <c r="D42" s="190"/>
      <c r="E42" s="190"/>
      <c r="F42" s="190"/>
      <c r="G42" s="190"/>
      <c r="H42" s="191"/>
      <c r="I42" s="4">
        <v>35</v>
      </c>
      <c r="J42" s="12">
        <f>SUM(J43:J49)</f>
        <v>9604766</v>
      </c>
      <c r="K42" s="12">
        <f>SUM(K43:K49)</f>
        <v>18253553</v>
      </c>
    </row>
    <row r="43" spans="1:11" ht="12.75">
      <c r="A43" s="189" t="s">
        <v>123</v>
      </c>
      <c r="B43" s="190"/>
      <c r="C43" s="190"/>
      <c r="D43" s="190"/>
      <c r="E43" s="190"/>
      <c r="F43" s="190"/>
      <c r="G43" s="190"/>
      <c r="H43" s="191"/>
      <c r="I43" s="4">
        <v>36</v>
      </c>
      <c r="J43" s="13">
        <v>8810975</v>
      </c>
      <c r="K43" s="13">
        <v>18026040</v>
      </c>
    </row>
    <row r="44" spans="1:11" ht="12.75">
      <c r="A44" s="189" t="s">
        <v>124</v>
      </c>
      <c r="B44" s="190"/>
      <c r="C44" s="190"/>
      <c r="D44" s="190"/>
      <c r="E44" s="190"/>
      <c r="F44" s="190"/>
      <c r="G44" s="190"/>
      <c r="H44" s="191"/>
      <c r="I44" s="4">
        <v>37</v>
      </c>
      <c r="J44" s="13"/>
      <c r="K44" s="13"/>
    </row>
    <row r="45" spans="1:11" ht="12.75">
      <c r="A45" s="189" t="s">
        <v>88</v>
      </c>
      <c r="B45" s="190"/>
      <c r="C45" s="190"/>
      <c r="D45" s="190"/>
      <c r="E45" s="190"/>
      <c r="F45" s="190"/>
      <c r="G45" s="190"/>
      <c r="H45" s="191"/>
      <c r="I45" s="4">
        <v>38</v>
      </c>
      <c r="J45" s="13"/>
      <c r="K45" s="13"/>
    </row>
    <row r="46" spans="1:11" ht="12.75">
      <c r="A46" s="189" t="s">
        <v>89</v>
      </c>
      <c r="B46" s="190"/>
      <c r="C46" s="190"/>
      <c r="D46" s="190"/>
      <c r="E46" s="190"/>
      <c r="F46" s="190"/>
      <c r="G46" s="190"/>
      <c r="H46" s="191"/>
      <c r="I46" s="4">
        <v>39</v>
      </c>
      <c r="J46" s="13">
        <v>48797</v>
      </c>
      <c r="K46" s="13">
        <v>227513</v>
      </c>
    </row>
    <row r="47" spans="1:11" ht="12.75">
      <c r="A47" s="189" t="s">
        <v>90</v>
      </c>
      <c r="B47" s="190"/>
      <c r="C47" s="190"/>
      <c r="D47" s="190"/>
      <c r="E47" s="190"/>
      <c r="F47" s="190"/>
      <c r="G47" s="190"/>
      <c r="H47" s="191"/>
      <c r="I47" s="4">
        <v>40</v>
      </c>
      <c r="J47" s="13"/>
      <c r="K47" s="13"/>
    </row>
    <row r="48" spans="1:11" ht="12.75">
      <c r="A48" s="189" t="s">
        <v>91</v>
      </c>
      <c r="B48" s="190"/>
      <c r="C48" s="190"/>
      <c r="D48" s="190"/>
      <c r="E48" s="190"/>
      <c r="F48" s="190"/>
      <c r="G48" s="190"/>
      <c r="H48" s="191"/>
      <c r="I48" s="4">
        <v>41</v>
      </c>
      <c r="J48" s="13">
        <v>744994</v>
      </c>
      <c r="K48" s="13"/>
    </row>
    <row r="49" spans="1:11" ht="12.75">
      <c r="A49" s="189" t="s">
        <v>92</v>
      </c>
      <c r="B49" s="190"/>
      <c r="C49" s="190"/>
      <c r="D49" s="190"/>
      <c r="E49" s="190"/>
      <c r="F49" s="190"/>
      <c r="G49" s="190"/>
      <c r="H49" s="191"/>
      <c r="I49" s="4">
        <v>42</v>
      </c>
      <c r="J49" s="13"/>
      <c r="K49" s="13"/>
    </row>
    <row r="50" spans="1:11" ht="12.75">
      <c r="A50" s="189" t="s">
        <v>104</v>
      </c>
      <c r="B50" s="190"/>
      <c r="C50" s="190"/>
      <c r="D50" s="190"/>
      <c r="E50" s="190"/>
      <c r="F50" s="190"/>
      <c r="G50" s="190"/>
      <c r="H50" s="191"/>
      <c r="I50" s="4">
        <v>43</v>
      </c>
      <c r="J50" s="12">
        <f>SUM(J51:J56)</f>
        <v>51857599</v>
      </c>
      <c r="K50" s="12">
        <f>SUM(K51:K56)</f>
        <v>62728000</v>
      </c>
    </row>
    <row r="51" spans="1:11" ht="12.75">
      <c r="A51" s="189" t="s">
        <v>208</v>
      </c>
      <c r="B51" s="190"/>
      <c r="C51" s="190"/>
      <c r="D51" s="190"/>
      <c r="E51" s="190"/>
      <c r="F51" s="190"/>
      <c r="G51" s="190"/>
      <c r="H51" s="191"/>
      <c r="I51" s="4">
        <v>44</v>
      </c>
      <c r="J51" s="13">
        <v>29181921</v>
      </c>
      <c r="K51" s="13">
        <v>25253754</v>
      </c>
    </row>
    <row r="52" spans="1:11" ht="12.75">
      <c r="A52" s="189" t="s">
        <v>209</v>
      </c>
      <c r="B52" s="190"/>
      <c r="C52" s="190"/>
      <c r="D52" s="190"/>
      <c r="E52" s="190"/>
      <c r="F52" s="190"/>
      <c r="G52" s="190"/>
      <c r="H52" s="191"/>
      <c r="I52" s="4">
        <v>45</v>
      </c>
      <c r="J52" s="13">
        <v>12765099</v>
      </c>
      <c r="K52" s="13">
        <v>16702108</v>
      </c>
    </row>
    <row r="53" spans="1:11" ht="12.75">
      <c r="A53" s="189" t="s">
        <v>210</v>
      </c>
      <c r="B53" s="190"/>
      <c r="C53" s="190"/>
      <c r="D53" s="190"/>
      <c r="E53" s="190"/>
      <c r="F53" s="190"/>
      <c r="G53" s="190"/>
      <c r="H53" s="191"/>
      <c r="I53" s="4">
        <v>46</v>
      </c>
      <c r="J53" s="13"/>
      <c r="K53" s="13"/>
    </row>
    <row r="54" spans="1:11" ht="12.75">
      <c r="A54" s="189" t="s">
        <v>211</v>
      </c>
      <c r="B54" s="190"/>
      <c r="C54" s="190"/>
      <c r="D54" s="190"/>
      <c r="E54" s="190"/>
      <c r="F54" s="190"/>
      <c r="G54" s="190"/>
      <c r="H54" s="191"/>
      <c r="I54" s="4">
        <v>47</v>
      </c>
      <c r="J54" s="13">
        <v>485286</v>
      </c>
      <c r="K54" s="13">
        <v>649460</v>
      </c>
    </row>
    <row r="55" spans="1:11" ht="12.75">
      <c r="A55" s="189" t="s">
        <v>10</v>
      </c>
      <c r="B55" s="190"/>
      <c r="C55" s="190"/>
      <c r="D55" s="190"/>
      <c r="E55" s="190"/>
      <c r="F55" s="190"/>
      <c r="G55" s="190"/>
      <c r="H55" s="191"/>
      <c r="I55" s="4">
        <v>48</v>
      </c>
      <c r="J55" s="13">
        <v>7009354</v>
      </c>
      <c r="K55" s="13">
        <v>18294802</v>
      </c>
    </row>
    <row r="56" spans="1:11" ht="12.75">
      <c r="A56" s="189" t="s">
        <v>11</v>
      </c>
      <c r="B56" s="190"/>
      <c r="C56" s="190"/>
      <c r="D56" s="190"/>
      <c r="E56" s="190"/>
      <c r="F56" s="190"/>
      <c r="G56" s="190"/>
      <c r="H56" s="191"/>
      <c r="I56" s="4">
        <v>49</v>
      </c>
      <c r="J56" s="13">
        <v>2415939</v>
      </c>
      <c r="K56" s="13">
        <v>1827876</v>
      </c>
    </row>
    <row r="57" spans="1:11" ht="12.75">
      <c r="A57" s="189" t="s">
        <v>105</v>
      </c>
      <c r="B57" s="190"/>
      <c r="C57" s="190"/>
      <c r="D57" s="190"/>
      <c r="E57" s="190"/>
      <c r="F57" s="190"/>
      <c r="G57" s="190"/>
      <c r="H57" s="191"/>
      <c r="I57" s="4">
        <v>50</v>
      </c>
      <c r="J57" s="12">
        <f>SUM(J58:J64)</f>
        <v>185980</v>
      </c>
      <c r="K57" s="12">
        <f>SUM(K58:K64)</f>
        <v>726764</v>
      </c>
    </row>
    <row r="58" spans="1:11" ht="12.75">
      <c r="A58" s="189" t="s">
        <v>78</v>
      </c>
      <c r="B58" s="190"/>
      <c r="C58" s="190"/>
      <c r="D58" s="190"/>
      <c r="E58" s="190"/>
      <c r="F58" s="190"/>
      <c r="G58" s="190"/>
      <c r="H58" s="191"/>
      <c r="I58" s="4">
        <v>51</v>
      </c>
      <c r="J58" s="13"/>
      <c r="K58" s="13"/>
    </row>
    <row r="59" spans="1:11" ht="12.75">
      <c r="A59" s="189" t="s">
        <v>79</v>
      </c>
      <c r="B59" s="190"/>
      <c r="C59" s="190"/>
      <c r="D59" s="190"/>
      <c r="E59" s="190"/>
      <c r="F59" s="190"/>
      <c r="G59" s="190"/>
      <c r="H59" s="191"/>
      <c r="I59" s="4">
        <v>52</v>
      </c>
      <c r="J59" s="13">
        <v>20300</v>
      </c>
      <c r="K59" s="13">
        <v>23800</v>
      </c>
    </row>
    <row r="60" spans="1:11" ht="12.75">
      <c r="A60" s="189" t="s">
        <v>250</v>
      </c>
      <c r="B60" s="190"/>
      <c r="C60" s="190"/>
      <c r="D60" s="190"/>
      <c r="E60" s="190"/>
      <c r="F60" s="190"/>
      <c r="G60" s="190"/>
      <c r="H60" s="191"/>
      <c r="I60" s="4">
        <v>53</v>
      </c>
      <c r="J60" s="13"/>
      <c r="K60" s="13"/>
    </row>
    <row r="61" spans="1:11" ht="12.75">
      <c r="A61" s="189" t="s">
        <v>85</v>
      </c>
      <c r="B61" s="190"/>
      <c r="C61" s="190"/>
      <c r="D61" s="190"/>
      <c r="E61" s="190"/>
      <c r="F61" s="190"/>
      <c r="G61" s="190"/>
      <c r="H61" s="191"/>
      <c r="I61" s="4">
        <v>54</v>
      </c>
      <c r="J61" s="13"/>
      <c r="K61" s="13"/>
    </row>
    <row r="62" spans="1:11" ht="12.75">
      <c r="A62" s="189" t="s">
        <v>86</v>
      </c>
      <c r="B62" s="190"/>
      <c r="C62" s="190"/>
      <c r="D62" s="190"/>
      <c r="E62" s="190"/>
      <c r="F62" s="190"/>
      <c r="G62" s="190"/>
      <c r="H62" s="191"/>
      <c r="I62" s="4">
        <v>55</v>
      </c>
      <c r="J62" s="13"/>
      <c r="K62" s="13"/>
    </row>
    <row r="63" spans="1:11" ht="12.75">
      <c r="A63" s="189" t="s">
        <v>87</v>
      </c>
      <c r="B63" s="190"/>
      <c r="C63" s="190"/>
      <c r="D63" s="190"/>
      <c r="E63" s="190"/>
      <c r="F63" s="190"/>
      <c r="G63" s="190"/>
      <c r="H63" s="191"/>
      <c r="I63" s="4">
        <v>56</v>
      </c>
      <c r="J63" s="13">
        <v>24845</v>
      </c>
      <c r="K63" s="13">
        <v>702964</v>
      </c>
    </row>
    <row r="64" spans="1:11" ht="12.75">
      <c r="A64" s="189" t="s">
        <v>46</v>
      </c>
      <c r="B64" s="190"/>
      <c r="C64" s="190"/>
      <c r="D64" s="190"/>
      <c r="E64" s="190"/>
      <c r="F64" s="190"/>
      <c r="G64" s="190"/>
      <c r="H64" s="191"/>
      <c r="I64" s="4">
        <v>57</v>
      </c>
      <c r="J64" s="13">
        <v>140835</v>
      </c>
      <c r="K64" s="13"/>
    </row>
    <row r="65" spans="1:11" ht="12.75">
      <c r="A65" s="189" t="s">
        <v>215</v>
      </c>
      <c r="B65" s="190"/>
      <c r="C65" s="190"/>
      <c r="D65" s="190"/>
      <c r="E65" s="190"/>
      <c r="F65" s="190"/>
      <c r="G65" s="190"/>
      <c r="H65" s="191"/>
      <c r="I65" s="4">
        <v>58</v>
      </c>
      <c r="J65" s="13">
        <v>301797080</v>
      </c>
      <c r="K65" s="13">
        <v>237647697</v>
      </c>
    </row>
    <row r="66" spans="1:11" ht="12.75">
      <c r="A66" s="195" t="s">
        <v>58</v>
      </c>
      <c r="B66" s="196"/>
      <c r="C66" s="196"/>
      <c r="D66" s="196"/>
      <c r="E66" s="196"/>
      <c r="F66" s="196"/>
      <c r="G66" s="196"/>
      <c r="H66" s="197"/>
      <c r="I66" s="4">
        <v>59</v>
      </c>
      <c r="J66" s="13">
        <v>20594349</v>
      </c>
      <c r="K66" s="13">
        <v>21820614</v>
      </c>
    </row>
    <row r="67" spans="1:11" ht="12.75">
      <c r="A67" s="195" t="s">
        <v>249</v>
      </c>
      <c r="B67" s="196"/>
      <c r="C67" s="196"/>
      <c r="D67" s="196"/>
      <c r="E67" s="196"/>
      <c r="F67" s="196"/>
      <c r="G67" s="196"/>
      <c r="H67" s="197"/>
      <c r="I67" s="4">
        <v>60</v>
      </c>
      <c r="J67" s="12">
        <f>J8+J9+J41+J66</f>
        <v>3555712384</v>
      </c>
      <c r="K67" s="12">
        <f>K8+K9+K41+K66</f>
        <v>4148007140</v>
      </c>
    </row>
    <row r="68" spans="1:11" ht="12.75">
      <c r="A68" s="201" t="s">
        <v>93</v>
      </c>
      <c r="B68" s="202"/>
      <c r="C68" s="202"/>
      <c r="D68" s="202"/>
      <c r="E68" s="202"/>
      <c r="F68" s="202"/>
      <c r="G68" s="202"/>
      <c r="H68" s="203"/>
      <c r="I68" s="5">
        <v>61</v>
      </c>
      <c r="J68" s="14">
        <v>54717679</v>
      </c>
      <c r="K68" s="14">
        <v>54631638</v>
      </c>
    </row>
    <row r="69" spans="1:11" ht="12.75">
      <c r="A69" s="181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5" t="s">
        <v>199</v>
      </c>
      <c r="B70" s="186"/>
      <c r="C70" s="186"/>
      <c r="D70" s="186"/>
      <c r="E70" s="186"/>
      <c r="F70" s="186"/>
      <c r="G70" s="186"/>
      <c r="H70" s="206"/>
      <c r="I70" s="6">
        <v>62</v>
      </c>
      <c r="J70" s="20">
        <f>J71+J72+J73+J79+J80+J83+J86</f>
        <v>2088581493</v>
      </c>
      <c r="K70" s="20">
        <f>K71+K72+K73+K79+K80+K83+K86</f>
        <v>2324082480</v>
      </c>
    </row>
    <row r="71" spans="1:11" ht="12.75">
      <c r="A71" s="189" t="s">
        <v>147</v>
      </c>
      <c r="B71" s="190"/>
      <c r="C71" s="190"/>
      <c r="D71" s="190"/>
      <c r="E71" s="190"/>
      <c r="F71" s="190"/>
      <c r="G71" s="190"/>
      <c r="H71" s="191"/>
      <c r="I71" s="4">
        <v>63</v>
      </c>
      <c r="J71" s="13">
        <v>1672021210</v>
      </c>
      <c r="K71" s="13">
        <v>1672021210</v>
      </c>
    </row>
    <row r="72" spans="1:11" ht="12.75">
      <c r="A72" s="189" t="s">
        <v>148</v>
      </c>
      <c r="B72" s="190"/>
      <c r="C72" s="190"/>
      <c r="D72" s="190"/>
      <c r="E72" s="190"/>
      <c r="F72" s="190"/>
      <c r="G72" s="190"/>
      <c r="H72" s="191"/>
      <c r="I72" s="4">
        <v>64</v>
      </c>
      <c r="J72" s="13">
        <v>109139</v>
      </c>
      <c r="K72" s="13">
        <v>2204690</v>
      </c>
    </row>
    <row r="73" spans="1:11" ht="12.75">
      <c r="A73" s="189" t="s">
        <v>149</v>
      </c>
      <c r="B73" s="190"/>
      <c r="C73" s="190"/>
      <c r="D73" s="190"/>
      <c r="E73" s="190"/>
      <c r="F73" s="190"/>
      <c r="G73" s="190"/>
      <c r="H73" s="191"/>
      <c r="I73" s="4">
        <v>65</v>
      </c>
      <c r="J73" s="12">
        <f>J74+J75-J76+J77+J78</f>
        <v>67203861</v>
      </c>
      <c r="K73" s="12">
        <f>K74+K75-K76+K77+K78</f>
        <v>84401862</v>
      </c>
    </row>
    <row r="74" spans="1:11" ht="12.75">
      <c r="A74" s="189" t="s">
        <v>150</v>
      </c>
      <c r="B74" s="190"/>
      <c r="C74" s="190"/>
      <c r="D74" s="190"/>
      <c r="E74" s="190"/>
      <c r="F74" s="190"/>
      <c r="G74" s="190"/>
      <c r="H74" s="191"/>
      <c r="I74" s="4">
        <v>66</v>
      </c>
      <c r="J74" s="13">
        <v>61906040</v>
      </c>
      <c r="K74" s="13">
        <v>67198750</v>
      </c>
    </row>
    <row r="75" spans="1:11" ht="12.75">
      <c r="A75" s="189" t="s">
        <v>151</v>
      </c>
      <c r="B75" s="190"/>
      <c r="C75" s="190"/>
      <c r="D75" s="190"/>
      <c r="E75" s="190"/>
      <c r="F75" s="190"/>
      <c r="G75" s="190"/>
      <c r="H75" s="191"/>
      <c r="I75" s="4">
        <v>67</v>
      </c>
      <c r="J75" s="13">
        <v>34344407</v>
      </c>
      <c r="K75" s="13">
        <v>44815284</v>
      </c>
    </row>
    <row r="76" spans="1:11" ht="12.75">
      <c r="A76" s="189" t="s">
        <v>139</v>
      </c>
      <c r="B76" s="190"/>
      <c r="C76" s="190"/>
      <c r="D76" s="190"/>
      <c r="E76" s="190"/>
      <c r="F76" s="190"/>
      <c r="G76" s="190"/>
      <c r="H76" s="191"/>
      <c r="I76" s="4">
        <v>68</v>
      </c>
      <c r="J76" s="13">
        <v>29046586</v>
      </c>
      <c r="K76" s="13">
        <v>37141295</v>
      </c>
    </row>
    <row r="77" spans="1:11" ht="12.75">
      <c r="A77" s="189" t="s">
        <v>140</v>
      </c>
      <c r="B77" s="190"/>
      <c r="C77" s="190"/>
      <c r="D77" s="190"/>
      <c r="E77" s="190"/>
      <c r="F77" s="190"/>
      <c r="G77" s="190"/>
      <c r="H77" s="191"/>
      <c r="I77" s="4">
        <v>69</v>
      </c>
      <c r="J77" s="13"/>
      <c r="K77" s="13"/>
    </row>
    <row r="78" spans="1:11" ht="12.75">
      <c r="A78" s="189" t="s">
        <v>141</v>
      </c>
      <c r="B78" s="190"/>
      <c r="C78" s="190"/>
      <c r="D78" s="190"/>
      <c r="E78" s="190"/>
      <c r="F78" s="190"/>
      <c r="G78" s="190"/>
      <c r="H78" s="191"/>
      <c r="I78" s="4">
        <v>70</v>
      </c>
      <c r="J78" s="13"/>
      <c r="K78" s="13">
        <v>9529123</v>
      </c>
    </row>
    <row r="79" spans="1:11" ht="12.75">
      <c r="A79" s="189" t="s">
        <v>142</v>
      </c>
      <c r="B79" s="190"/>
      <c r="C79" s="190"/>
      <c r="D79" s="190"/>
      <c r="E79" s="190"/>
      <c r="F79" s="190"/>
      <c r="G79" s="190"/>
      <c r="H79" s="191"/>
      <c r="I79" s="4">
        <v>71</v>
      </c>
      <c r="J79" s="13">
        <v>31431842</v>
      </c>
      <c r="K79" s="13">
        <v>273313</v>
      </c>
    </row>
    <row r="80" spans="1:11" ht="12.75">
      <c r="A80" s="189" t="s">
        <v>246</v>
      </c>
      <c r="B80" s="190"/>
      <c r="C80" s="190"/>
      <c r="D80" s="190"/>
      <c r="E80" s="190"/>
      <c r="F80" s="190"/>
      <c r="G80" s="190"/>
      <c r="H80" s="191"/>
      <c r="I80" s="4">
        <v>72</v>
      </c>
      <c r="J80" s="12">
        <f>J81-J82</f>
        <v>211961240</v>
      </c>
      <c r="K80" s="12">
        <f>K81-K82</f>
        <v>228523684</v>
      </c>
    </row>
    <row r="81" spans="1:11" ht="12.75">
      <c r="A81" s="198" t="s">
        <v>175</v>
      </c>
      <c r="B81" s="199"/>
      <c r="C81" s="199"/>
      <c r="D81" s="199"/>
      <c r="E81" s="199"/>
      <c r="F81" s="199"/>
      <c r="G81" s="199"/>
      <c r="H81" s="200"/>
      <c r="I81" s="4">
        <v>73</v>
      </c>
      <c r="J81" s="13">
        <v>211961240</v>
      </c>
      <c r="K81" s="13">
        <v>228523684</v>
      </c>
    </row>
    <row r="82" spans="1:11" ht="12.75">
      <c r="A82" s="198" t="s">
        <v>176</v>
      </c>
      <c r="B82" s="199"/>
      <c r="C82" s="199"/>
      <c r="D82" s="199"/>
      <c r="E82" s="199"/>
      <c r="F82" s="199"/>
      <c r="G82" s="199"/>
      <c r="H82" s="200"/>
      <c r="I82" s="4">
        <v>74</v>
      </c>
      <c r="J82" s="13"/>
      <c r="K82" s="13"/>
    </row>
    <row r="83" spans="1:11" ht="12.75">
      <c r="A83" s="189" t="s">
        <v>247</v>
      </c>
      <c r="B83" s="190"/>
      <c r="C83" s="190"/>
      <c r="D83" s="190"/>
      <c r="E83" s="190"/>
      <c r="F83" s="190"/>
      <c r="G83" s="190"/>
      <c r="H83" s="191"/>
      <c r="I83" s="4">
        <v>75</v>
      </c>
      <c r="J83" s="12">
        <f>J84-J85</f>
        <v>105854201</v>
      </c>
      <c r="K83" s="12">
        <f>K84-K85</f>
        <v>336657721</v>
      </c>
    </row>
    <row r="84" spans="1:11" ht="12.75">
      <c r="A84" s="198" t="s">
        <v>177</v>
      </c>
      <c r="B84" s="199"/>
      <c r="C84" s="199"/>
      <c r="D84" s="199"/>
      <c r="E84" s="199"/>
      <c r="F84" s="199"/>
      <c r="G84" s="199"/>
      <c r="H84" s="200"/>
      <c r="I84" s="4">
        <v>76</v>
      </c>
      <c r="J84" s="13">
        <v>105854201</v>
      </c>
      <c r="K84" s="13">
        <v>336657721</v>
      </c>
    </row>
    <row r="85" spans="1:11" ht="12.75">
      <c r="A85" s="198" t="s">
        <v>178</v>
      </c>
      <c r="B85" s="199"/>
      <c r="C85" s="199"/>
      <c r="D85" s="199"/>
      <c r="E85" s="199"/>
      <c r="F85" s="199"/>
      <c r="G85" s="199"/>
      <c r="H85" s="200"/>
      <c r="I85" s="4">
        <v>77</v>
      </c>
      <c r="J85" s="13"/>
      <c r="K85" s="13"/>
    </row>
    <row r="86" spans="1:11" ht="12.75">
      <c r="A86" s="189" t="s">
        <v>179</v>
      </c>
      <c r="B86" s="190"/>
      <c r="C86" s="190"/>
      <c r="D86" s="190"/>
      <c r="E86" s="190"/>
      <c r="F86" s="190"/>
      <c r="G86" s="190"/>
      <c r="H86" s="191"/>
      <c r="I86" s="4">
        <v>78</v>
      </c>
      <c r="J86" s="13"/>
      <c r="K86" s="13"/>
    </row>
    <row r="87" spans="1:11" ht="12.75">
      <c r="A87" s="195" t="s">
        <v>19</v>
      </c>
      <c r="B87" s="196"/>
      <c r="C87" s="196"/>
      <c r="D87" s="196"/>
      <c r="E87" s="196"/>
      <c r="F87" s="196"/>
      <c r="G87" s="196"/>
      <c r="H87" s="197"/>
      <c r="I87" s="4">
        <v>79</v>
      </c>
      <c r="J87" s="12">
        <f>SUM(J88:J90)</f>
        <v>31013879</v>
      </c>
      <c r="K87" s="12">
        <f>SUM(K88:K90)</f>
        <v>26578807</v>
      </c>
    </row>
    <row r="88" spans="1:11" ht="12.75">
      <c r="A88" s="189" t="s">
        <v>135</v>
      </c>
      <c r="B88" s="190"/>
      <c r="C88" s="190"/>
      <c r="D88" s="190"/>
      <c r="E88" s="190"/>
      <c r="F88" s="190"/>
      <c r="G88" s="190"/>
      <c r="H88" s="191"/>
      <c r="I88" s="4">
        <v>80</v>
      </c>
      <c r="J88" s="13"/>
      <c r="K88" s="13"/>
    </row>
    <row r="89" spans="1:11" ht="12.75">
      <c r="A89" s="189" t="s">
        <v>136</v>
      </c>
      <c r="B89" s="190"/>
      <c r="C89" s="190"/>
      <c r="D89" s="190"/>
      <c r="E89" s="190"/>
      <c r="F89" s="190"/>
      <c r="G89" s="190"/>
      <c r="H89" s="191"/>
      <c r="I89" s="4">
        <v>81</v>
      </c>
      <c r="J89" s="13"/>
      <c r="K89" s="13"/>
    </row>
    <row r="90" spans="1:11" ht="12.75">
      <c r="A90" s="189" t="s">
        <v>137</v>
      </c>
      <c r="B90" s="190"/>
      <c r="C90" s="190"/>
      <c r="D90" s="190"/>
      <c r="E90" s="190"/>
      <c r="F90" s="190"/>
      <c r="G90" s="190"/>
      <c r="H90" s="191"/>
      <c r="I90" s="4">
        <v>82</v>
      </c>
      <c r="J90" s="13">
        <v>31013879</v>
      </c>
      <c r="K90" s="13">
        <v>26578807</v>
      </c>
    </row>
    <row r="91" spans="1:11" ht="12.75">
      <c r="A91" s="195" t="s">
        <v>20</v>
      </c>
      <c r="B91" s="196"/>
      <c r="C91" s="196"/>
      <c r="D91" s="196"/>
      <c r="E91" s="196"/>
      <c r="F91" s="196"/>
      <c r="G91" s="196"/>
      <c r="H91" s="197"/>
      <c r="I91" s="4">
        <v>83</v>
      </c>
      <c r="J91" s="12">
        <f>SUM(J92:J100)</f>
        <v>1164439231</v>
      </c>
      <c r="K91" s="12">
        <f>SUM(K92:K100)</f>
        <v>1351548203</v>
      </c>
    </row>
    <row r="92" spans="1:11" ht="12.75">
      <c r="A92" s="189" t="s">
        <v>138</v>
      </c>
      <c r="B92" s="190"/>
      <c r="C92" s="190"/>
      <c r="D92" s="190"/>
      <c r="E92" s="190"/>
      <c r="F92" s="190"/>
      <c r="G92" s="190"/>
      <c r="H92" s="191"/>
      <c r="I92" s="4">
        <v>84</v>
      </c>
      <c r="J92" s="13"/>
      <c r="K92" s="13"/>
    </row>
    <row r="93" spans="1:11" ht="12.75">
      <c r="A93" s="189" t="s">
        <v>251</v>
      </c>
      <c r="B93" s="190"/>
      <c r="C93" s="190"/>
      <c r="D93" s="190"/>
      <c r="E93" s="190"/>
      <c r="F93" s="190"/>
      <c r="G93" s="190"/>
      <c r="H93" s="191"/>
      <c r="I93" s="4">
        <v>85</v>
      </c>
      <c r="J93" s="13"/>
      <c r="K93" s="13"/>
    </row>
    <row r="94" spans="1:11" ht="12.75">
      <c r="A94" s="189" t="s">
        <v>0</v>
      </c>
      <c r="B94" s="190"/>
      <c r="C94" s="190"/>
      <c r="D94" s="190"/>
      <c r="E94" s="190"/>
      <c r="F94" s="190"/>
      <c r="G94" s="190"/>
      <c r="H94" s="191"/>
      <c r="I94" s="4">
        <v>86</v>
      </c>
      <c r="J94" s="13">
        <v>1158888007</v>
      </c>
      <c r="K94" s="13">
        <v>1332585946</v>
      </c>
    </row>
    <row r="95" spans="1:11" ht="12.75">
      <c r="A95" s="189" t="s">
        <v>252</v>
      </c>
      <c r="B95" s="190"/>
      <c r="C95" s="190"/>
      <c r="D95" s="190"/>
      <c r="E95" s="190"/>
      <c r="F95" s="190"/>
      <c r="G95" s="190"/>
      <c r="H95" s="191"/>
      <c r="I95" s="4">
        <v>87</v>
      </c>
      <c r="J95" s="13"/>
      <c r="K95" s="13"/>
    </row>
    <row r="96" spans="1:11" ht="12.75">
      <c r="A96" s="189" t="s">
        <v>253</v>
      </c>
      <c r="B96" s="190"/>
      <c r="C96" s="190"/>
      <c r="D96" s="190"/>
      <c r="E96" s="190"/>
      <c r="F96" s="190"/>
      <c r="G96" s="190"/>
      <c r="H96" s="191"/>
      <c r="I96" s="4">
        <v>88</v>
      </c>
      <c r="J96" s="13"/>
      <c r="K96" s="13"/>
    </row>
    <row r="97" spans="1:11" ht="12.75">
      <c r="A97" s="189" t="s">
        <v>254</v>
      </c>
      <c r="B97" s="190"/>
      <c r="C97" s="190"/>
      <c r="D97" s="190"/>
      <c r="E97" s="190"/>
      <c r="F97" s="190"/>
      <c r="G97" s="190"/>
      <c r="H97" s="191"/>
      <c r="I97" s="4">
        <v>89</v>
      </c>
      <c r="J97" s="13"/>
      <c r="K97" s="13"/>
    </row>
    <row r="98" spans="1:11" ht="12.75">
      <c r="A98" s="189" t="s">
        <v>96</v>
      </c>
      <c r="B98" s="190"/>
      <c r="C98" s="190"/>
      <c r="D98" s="190"/>
      <c r="E98" s="190"/>
      <c r="F98" s="190"/>
      <c r="G98" s="190"/>
      <c r="H98" s="191"/>
      <c r="I98" s="4">
        <v>90</v>
      </c>
      <c r="J98" s="13"/>
      <c r="K98" s="13"/>
    </row>
    <row r="99" spans="1:11" ht="12.75">
      <c r="A99" s="189" t="s">
        <v>94</v>
      </c>
      <c r="B99" s="190"/>
      <c r="C99" s="190"/>
      <c r="D99" s="190"/>
      <c r="E99" s="190"/>
      <c r="F99" s="190"/>
      <c r="G99" s="190"/>
      <c r="H99" s="191"/>
      <c r="I99" s="4">
        <v>91</v>
      </c>
      <c r="J99" s="13">
        <v>2833086</v>
      </c>
      <c r="K99" s="13">
        <v>2044339</v>
      </c>
    </row>
    <row r="100" spans="1:11" ht="12.75">
      <c r="A100" s="189" t="s">
        <v>95</v>
      </c>
      <c r="B100" s="190"/>
      <c r="C100" s="190"/>
      <c r="D100" s="190"/>
      <c r="E100" s="190"/>
      <c r="F100" s="190"/>
      <c r="G100" s="190"/>
      <c r="H100" s="191"/>
      <c r="I100" s="4">
        <v>92</v>
      </c>
      <c r="J100" s="13">
        <v>2718138</v>
      </c>
      <c r="K100" s="13">
        <v>16917918</v>
      </c>
    </row>
    <row r="101" spans="1:11" ht="12.75">
      <c r="A101" s="195" t="s">
        <v>21</v>
      </c>
      <c r="B101" s="196"/>
      <c r="C101" s="196"/>
      <c r="D101" s="196"/>
      <c r="E101" s="196"/>
      <c r="F101" s="196"/>
      <c r="G101" s="196"/>
      <c r="H101" s="197"/>
      <c r="I101" s="4">
        <v>93</v>
      </c>
      <c r="J101" s="12">
        <f>SUM(J102:J113)</f>
        <v>205346633</v>
      </c>
      <c r="K101" s="12">
        <f>SUM(K102:K113)</f>
        <v>361331313</v>
      </c>
    </row>
    <row r="102" spans="1:11" ht="12.75">
      <c r="A102" s="189" t="s">
        <v>138</v>
      </c>
      <c r="B102" s="190"/>
      <c r="C102" s="190"/>
      <c r="D102" s="190"/>
      <c r="E102" s="190"/>
      <c r="F102" s="190"/>
      <c r="G102" s="190"/>
      <c r="H102" s="191"/>
      <c r="I102" s="4">
        <v>94</v>
      </c>
      <c r="J102" s="13">
        <v>204906</v>
      </c>
      <c r="K102" s="13">
        <v>195394</v>
      </c>
    </row>
    <row r="103" spans="1:11" ht="12.75">
      <c r="A103" s="189" t="s">
        <v>251</v>
      </c>
      <c r="B103" s="190"/>
      <c r="C103" s="190"/>
      <c r="D103" s="190"/>
      <c r="E103" s="190"/>
      <c r="F103" s="190"/>
      <c r="G103" s="190"/>
      <c r="H103" s="191"/>
      <c r="I103" s="4">
        <v>95</v>
      </c>
      <c r="J103" s="13"/>
      <c r="K103" s="13"/>
    </row>
    <row r="104" spans="1:11" ht="12.75">
      <c r="A104" s="189" t="s">
        <v>0</v>
      </c>
      <c r="B104" s="190"/>
      <c r="C104" s="190"/>
      <c r="D104" s="190"/>
      <c r="E104" s="190"/>
      <c r="F104" s="190"/>
      <c r="G104" s="190"/>
      <c r="H104" s="191"/>
      <c r="I104" s="4">
        <v>96</v>
      </c>
      <c r="J104" s="13">
        <v>125355698</v>
      </c>
      <c r="K104" s="13">
        <v>159263170</v>
      </c>
    </row>
    <row r="105" spans="1:11" ht="12.75">
      <c r="A105" s="189" t="s">
        <v>252</v>
      </c>
      <c r="B105" s="190"/>
      <c r="C105" s="190"/>
      <c r="D105" s="190"/>
      <c r="E105" s="190"/>
      <c r="F105" s="190"/>
      <c r="G105" s="190"/>
      <c r="H105" s="191"/>
      <c r="I105" s="4">
        <v>97</v>
      </c>
      <c r="J105" s="13">
        <v>12944972</v>
      </c>
      <c r="K105" s="13">
        <v>22878112</v>
      </c>
    </row>
    <row r="106" spans="1:11" ht="12.75">
      <c r="A106" s="189" t="s">
        <v>253</v>
      </c>
      <c r="B106" s="190"/>
      <c r="C106" s="190"/>
      <c r="D106" s="190"/>
      <c r="E106" s="190"/>
      <c r="F106" s="190"/>
      <c r="G106" s="190"/>
      <c r="H106" s="191"/>
      <c r="I106" s="4">
        <v>98</v>
      </c>
      <c r="J106" s="13">
        <v>43376126</v>
      </c>
      <c r="K106" s="13">
        <v>150726630</v>
      </c>
    </row>
    <row r="107" spans="1:11" ht="12.75">
      <c r="A107" s="189" t="s">
        <v>254</v>
      </c>
      <c r="B107" s="190"/>
      <c r="C107" s="190"/>
      <c r="D107" s="190"/>
      <c r="E107" s="190"/>
      <c r="F107" s="190"/>
      <c r="G107" s="190"/>
      <c r="H107" s="191"/>
      <c r="I107" s="4">
        <v>99</v>
      </c>
      <c r="J107" s="13"/>
      <c r="K107" s="13"/>
    </row>
    <row r="108" spans="1:11" ht="12.75">
      <c r="A108" s="189" t="s">
        <v>96</v>
      </c>
      <c r="B108" s="190"/>
      <c r="C108" s="190"/>
      <c r="D108" s="190"/>
      <c r="E108" s="190"/>
      <c r="F108" s="190"/>
      <c r="G108" s="190"/>
      <c r="H108" s="191"/>
      <c r="I108" s="4">
        <v>100</v>
      </c>
      <c r="J108" s="13"/>
      <c r="K108" s="13"/>
    </row>
    <row r="109" spans="1:11" ht="12.75">
      <c r="A109" s="189" t="s">
        <v>97</v>
      </c>
      <c r="B109" s="190"/>
      <c r="C109" s="190"/>
      <c r="D109" s="190"/>
      <c r="E109" s="190"/>
      <c r="F109" s="190"/>
      <c r="G109" s="190"/>
      <c r="H109" s="191"/>
      <c r="I109" s="4">
        <v>101</v>
      </c>
      <c r="J109" s="13">
        <v>14943850</v>
      </c>
      <c r="K109" s="13">
        <v>18821064</v>
      </c>
    </row>
    <row r="110" spans="1:11" ht="12.75">
      <c r="A110" s="189" t="s">
        <v>98</v>
      </c>
      <c r="B110" s="190"/>
      <c r="C110" s="190"/>
      <c r="D110" s="190"/>
      <c r="E110" s="190"/>
      <c r="F110" s="190"/>
      <c r="G110" s="190"/>
      <c r="H110" s="191"/>
      <c r="I110" s="4">
        <v>102</v>
      </c>
      <c r="J110" s="13">
        <v>6643162</v>
      </c>
      <c r="K110" s="13">
        <v>7640156</v>
      </c>
    </row>
    <row r="111" spans="1:11" ht="12.75">
      <c r="A111" s="189" t="s">
        <v>101</v>
      </c>
      <c r="B111" s="190"/>
      <c r="C111" s="190"/>
      <c r="D111" s="190"/>
      <c r="E111" s="190"/>
      <c r="F111" s="190"/>
      <c r="G111" s="190"/>
      <c r="H111" s="191"/>
      <c r="I111" s="4">
        <v>103</v>
      </c>
      <c r="J111" s="13"/>
      <c r="K111" s="13">
        <v>59985</v>
      </c>
    </row>
    <row r="112" spans="1:11" ht="12.75">
      <c r="A112" s="189" t="s">
        <v>99</v>
      </c>
      <c r="B112" s="190"/>
      <c r="C112" s="190"/>
      <c r="D112" s="190"/>
      <c r="E112" s="190"/>
      <c r="F112" s="190"/>
      <c r="G112" s="190"/>
      <c r="H112" s="191"/>
      <c r="I112" s="4">
        <v>104</v>
      </c>
      <c r="J112" s="13"/>
      <c r="K112" s="13"/>
    </row>
    <row r="113" spans="1:11" ht="12.75">
      <c r="A113" s="189" t="s">
        <v>100</v>
      </c>
      <c r="B113" s="190"/>
      <c r="C113" s="190"/>
      <c r="D113" s="190"/>
      <c r="E113" s="190"/>
      <c r="F113" s="190"/>
      <c r="G113" s="190"/>
      <c r="H113" s="191"/>
      <c r="I113" s="4">
        <v>105</v>
      </c>
      <c r="J113" s="13">
        <v>1877919</v>
      </c>
      <c r="K113" s="13">
        <v>1746802</v>
      </c>
    </row>
    <row r="114" spans="1:11" ht="12.75">
      <c r="A114" s="195" t="s">
        <v>1</v>
      </c>
      <c r="B114" s="196"/>
      <c r="C114" s="196"/>
      <c r="D114" s="196"/>
      <c r="E114" s="196"/>
      <c r="F114" s="196"/>
      <c r="G114" s="196"/>
      <c r="H114" s="197"/>
      <c r="I114" s="4">
        <v>106</v>
      </c>
      <c r="J114" s="13">
        <f>97345027-31013879</f>
        <v>66331148</v>
      </c>
      <c r="K114" s="13">
        <f>111045144-26578807</f>
        <v>84466337</v>
      </c>
    </row>
    <row r="115" spans="1:11" ht="12.75">
      <c r="A115" s="195" t="s">
        <v>25</v>
      </c>
      <c r="B115" s="196"/>
      <c r="C115" s="196"/>
      <c r="D115" s="196"/>
      <c r="E115" s="196"/>
      <c r="F115" s="196"/>
      <c r="G115" s="196"/>
      <c r="H115" s="197"/>
      <c r="I115" s="4">
        <v>107</v>
      </c>
      <c r="J115" s="12">
        <f>J70+J87+J91+J101+J114</f>
        <v>3555712384</v>
      </c>
      <c r="K115" s="12">
        <f>K70+K87+K91+K101+K114</f>
        <v>4148007140</v>
      </c>
    </row>
    <row r="116" spans="1:11" ht="12.75">
      <c r="A116" s="178" t="s">
        <v>59</v>
      </c>
      <c r="B116" s="179"/>
      <c r="C116" s="179"/>
      <c r="D116" s="179"/>
      <c r="E116" s="179"/>
      <c r="F116" s="179"/>
      <c r="G116" s="179"/>
      <c r="H116" s="180"/>
      <c r="I116" s="5">
        <v>108</v>
      </c>
      <c r="J116" s="14">
        <v>54717679</v>
      </c>
      <c r="K116" s="14">
        <v>54631638</v>
      </c>
    </row>
    <row r="117" spans="1:11" ht="12.75">
      <c r="A117" s="181" t="s">
        <v>289</v>
      </c>
      <c r="B117" s="182"/>
      <c r="C117" s="182"/>
      <c r="D117" s="182"/>
      <c r="E117" s="182"/>
      <c r="F117" s="182"/>
      <c r="G117" s="182"/>
      <c r="H117" s="182"/>
      <c r="I117" s="183"/>
      <c r="J117" s="183"/>
      <c r="K117" s="184"/>
    </row>
    <row r="118" spans="1:11" ht="12.75">
      <c r="A118" s="185" t="s">
        <v>193</v>
      </c>
      <c r="B118" s="186"/>
      <c r="C118" s="186"/>
      <c r="D118" s="186"/>
      <c r="E118" s="186"/>
      <c r="F118" s="186"/>
      <c r="G118" s="186"/>
      <c r="H118" s="186"/>
      <c r="I118" s="187"/>
      <c r="J118" s="187"/>
      <c r="K118" s="188"/>
    </row>
    <row r="119" spans="1:11" ht="12.75">
      <c r="A119" s="189" t="s">
        <v>8</v>
      </c>
      <c r="B119" s="190"/>
      <c r="C119" s="190"/>
      <c r="D119" s="190"/>
      <c r="E119" s="190"/>
      <c r="F119" s="190"/>
      <c r="G119" s="190"/>
      <c r="H119" s="191"/>
      <c r="I119" s="4">
        <v>109</v>
      </c>
      <c r="J119" s="13"/>
      <c r="K119" s="13"/>
    </row>
    <row r="120" spans="1:11" ht="12.75">
      <c r="A120" s="192" t="s">
        <v>9</v>
      </c>
      <c r="B120" s="193"/>
      <c r="C120" s="193"/>
      <c r="D120" s="193"/>
      <c r="E120" s="193"/>
      <c r="F120" s="193"/>
      <c r="G120" s="193"/>
      <c r="H120" s="194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6" t="s">
        <v>102</v>
      </c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</row>
    <row r="123" spans="1:11" ht="12.75">
      <c r="A123" s="176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73:K78 J80:K85 J87:K116">
      <formula1>0</formula1>
    </dataValidation>
  </dataValidations>
  <printOptions/>
  <pageMargins left="0.7480314960629921" right="0.7480314960629921" top="0.984251968503937" bottom="1.0236220472440944" header="0.5118110236220472" footer="0.5118110236220472"/>
  <pageSetup fitToHeight="0"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110" zoomScaleSheetLayoutView="110" zoomScalePageLayoutView="0" workbookViewId="0" topLeftCell="A34">
      <selection activeCell="K59" sqref="K59"/>
    </sheetView>
  </sheetViews>
  <sheetFormatPr defaultColWidth="9.140625" defaultRowHeight="12.75"/>
  <cols>
    <col min="10" max="10" width="11.00390625" style="0" customWidth="1"/>
    <col min="11" max="11" width="11.140625" style="0" bestFit="1" customWidth="1"/>
  </cols>
  <sheetData>
    <row r="1" spans="1:11" ht="12.75">
      <c r="A1" s="207" t="s">
        <v>160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2.75">
      <c r="A2" s="211" t="s">
        <v>344</v>
      </c>
      <c r="B2" s="212"/>
      <c r="C2" s="212"/>
      <c r="D2" s="212"/>
      <c r="E2" s="212"/>
      <c r="F2" s="212"/>
      <c r="G2" s="212"/>
      <c r="H2" s="212"/>
      <c r="I2" s="212"/>
      <c r="J2" s="212"/>
      <c r="K2" s="210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5" t="s">
        <v>333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4" thickBot="1">
      <c r="A5" s="238" t="s">
        <v>61</v>
      </c>
      <c r="B5" s="238"/>
      <c r="C5" s="238"/>
      <c r="D5" s="238"/>
      <c r="E5" s="238"/>
      <c r="F5" s="238"/>
      <c r="G5" s="238"/>
      <c r="H5" s="238"/>
      <c r="I5" s="77" t="s">
        <v>290</v>
      </c>
      <c r="J5" s="79" t="s">
        <v>156</v>
      </c>
      <c r="K5" s="79" t="s">
        <v>157</v>
      </c>
    </row>
    <row r="6" spans="1:11" ht="12.75">
      <c r="A6" s="220">
        <v>1</v>
      </c>
      <c r="B6" s="220"/>
      <c r="C6" s="220"/>
      <c r="D6" s="220"/>
      <c r="E6" s="220"/>
      <c r="F6" s="220"/>
      <c r="G6" s="220"/>
      <c r="H6" s="220"/>
      <c r="I6" s="81">
        <v>2</v>
      </c>
      <c r="J6" s="80">
        <v>3</v>
      </c>
      <c r="K6" s="80">
        <v>4</v>
      </c>
    </row>
    <row r="7" spans="1:11" ht="12.75">
      <c r="A7" s="185" t="s">
        <v>26</v>
      </c>
      <c r="B7" s="186"/>
      <c r="C7" s="186"/>
      <c r="D7" s="186"/>
      <c r="E7" s="186"/>
      <c r="F7" s="186"/>
      <c r="G7" s="186"/>
      <c r="H7" s="206"/>
      <c r="I7" s="6">
        <v>111</v>
      </c>
      <c r="J7" s="20">
        <f>SUM(J8:J9)</f>
        <v>1204969547</v>
      </c>
      <c r="K7" s="20">
        <f>SUM(K8:K9)</f>
        <v>1470965788</v>
      </c>
    </row>
    <row r="8" spans="1:11" ht="12.75">
      <c r="A8" s="195" t="s">
        <v>158</v>
      </c>
      <c r="B8" s="196"/>
      <c r="C8" s="196"/>
      <c r="D8" s="196"/>
      <c r="E8" s="196"/>
      <c r="F8" s="196"/>
      <c r="G8" s="196"/>
      <c r="H8" s="197"/>
      <c r="I8" s="4">
        <v>112</v>
      </c>
      <c r="J8" s="13">
        <v>1183210564</v>
      </c>
      <c r="K8" s="13">
        <v>1440427303</v>
      </c>
    </row>
    <row r="9" spans="1:11" ht="12.75">
      <c r="A9" s="195" t="s">
        <v>106</v>
      </c>
      <c r="B9" s="196"/>
      <c r="C9" s="196"/>
      <c r="D9" s="196"/>
      <c r="E9" s="196"/>
      <c r="F9" s="196"/>
      <c r="G9" s="196"/>
      <c r="H9" s="197"/>
      <c r="I9" s="4">
        <v>113</v>
      </c>
      <c r="J9" s="13">
        <v>21758983</v>
      </c>
      <c r="K9" s="13">
        <f>2739517+27798968</f>
        <v>30538485</v>
      </c>
    </row>
    <row r="10" spans="1:11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4">
        <v>114</v>
      </c>
      <c r="J10" s="12">
        <f>J11+J12+J16+J20+J21+J22+J25+J26</f>
        <v>1071439889</v>
      </c>
      <c r="K10" s="12">
        <f>K11+K12+K16+K20+K21+K22+K25+K26</f>
        <v>1233233856</v>
      </c>
    </row>
    <row r="11" spans="1:11" ht="12.75">
      <c r="A11" s="195" t="s">
        <v>107</v>
      </c>
      <c r="B11" s="196"/>
      <c r="C11" s="196"/>
      <c r="D11" s="196"/>
      <c r="E11" s="196"/>
      <c r="F11" s="196"/>
      <c r="G11" s="196"/>
      <c r="H11" s="197"/>
      <c r="I11" s="4">
        <v>115</v>
      </c>
      <c r="J11" s="13"/>
      <c r="K11" s="13"/>
    </row>
    <row r="12" spans="1:11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4">
        <v>116</v>
      </c>
      <c r="J12" s="12">
        <f>SUM(J13:J15)</f>
        <v>409536254</v>
      </c>
      <c r="K12" s="12">
        <f>SUM(K13:K15)</f>
        <v>474135719</v>
      </c>
    </row>
    <row r="13" spans="1:11" ht="12.75">
      <c r="A13" s="189" t="s">
        <v>152</v>
      </c>
      <c r="B13" s="190"/>
      <c r="C13" s="190"/>
      <c r="D13" s="190"/>
      <c r="E13" s="190"/>
      <c r="F13" s="190"/>
      <c r="G13" s="190"/>
      <c r="H13" s="191"/>
      <c r="I13" s="4">
        <v>117</v>
      </c>
      <c r="J13" s="13">
        <v>196614988</v>
      </c>
      <c r="K13" s="13">
        <v>245716305</v>
      </c>
    </row>
    <row r="14" spans="1:11" ht="12.75">
      <c r="A14" s="189" t="s">
        <v>153</v>
      </c>
      <c r="B14" s="190"/>
      <c r="C14" s="190"/>
      <c r="D14" s="190"/>
      <c r="E14" s="190"/>
      <c r="F14" s="190"/>
      <c r="G14" s="190"/>
      <c r="H14" s="191"/>
      <c r="I14" s="4">
        <v>118</v>
      </c>
      <c r="J14" s="13">
        <v>1434435</v>
      </c>
      <c r="K14" s="13">
        <v>2417204</v>
      </c>
    </row>
    <row r="15" spans="1:11" ht="12.75">
      <c r="A15" s="189" t="s">
        <v>63</v>
      </c>
      <c r="B15" s="190"/>
      <c r="C15" s="190"/>
      <c r="D15" s="190"/>
      <c r="E15" s="190"/>
      <c r="F15" s="190"/>
      <c r="G15" s="190"/>
      <c r="H15" s="191"/>
      <c r="I15" s="4">
        <v>119</v>
      </c>
      <c r="J15" s="13">
        <v>211486831</v>
      </c>
      <c r="K15" s="13">
        <v>226002210</v>
      </c>
    </row>
    <row r="16" spans="1:11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4">
        <v>120</v>
      </c>
      <c r="J16" s="12">
        <f>SUM(J17:J19)</f>
        <v>307624037</v>
      </c>
      <c r="K16" s="12">
        <f>SUM(K17:K19)</f>
        <v>365349927</v>
      </c>
    </row>
    <row r="17" spans="1:11" ht="12.75">
      <c r="A17" s="189" t="s">
        <v>64</v>
      </c>
      <c r="B17" s="190"/>
      <c r="C17" s="190"/>
      <c r="D17" s="190"/>
      <c r="E17" s="190"/>
      <c r="F17" s="190"/>
      <c r="G17" s="190"/>
      <c r="H17" s="191"/>
      <c r="I17" s="4">
        <v>121</v>
      </c>
      <c r="J17" s="13">
        <v>183152101</v>
      </c>
      <c r="K17" s="13">
        <v>219441890</v>
      </c>
    </row>
    <row r="18" spans="1:11" ht="12.75">
      <c r="A18" s="189" t="s">
        <v>65</v>
      </c>
      <c r="B18" s="190"/>
      <c r="C18" s="190"/>
      <c r="D18" s="190"/>
      <c r="E18" s="190"/>
      <c r="F18" s="190"/>
      <c r="G18" s="190"/>
      <c r="H18" s="191"/>
      <c r="I18" s="4">
        <v>122</v>
      </c>
      <c r="J18" s="13">
        <v>80386936</v>
      </c>
      <c r="K18" s="13">
        <v>93854219</v>
      </c>
    </row>
    <row r="19" spans="1:11" ht="12.75">
      <c r="A19" s="189" t="s">
        <v>66</v>
      </c>
      <c r="B19" s="190"/>
      <c r="C19" s="190"/>
      <c r="D19" s="190"/>
      <c r="E19" s="190"/>
      <c r="F19" s="190"/>
      <c r="G19" s="190"/>
      <c r="H19" s="191"/>
      <c r="I19" s="4">
        <v>123</v>
      </c>
      <c r="J19" s="13">
        <v>44085000</v>
      </c>
      <c r="K19" s="13">
        <v>52053818</v>
      </c>
    </row>
    <row r="20" spans="1:11" ht="12.75">
      <c r="A20" s="195" t="s">
        <v>108</v>
      </c>
      <c r="B20" s="196"/>
      <c r="C20" s="196"/>
      <c r="D20" s="196"/>
      <c r="E20" s="196"/>
      <c r="F20" s="196"/>
      <c r="G20" s="196"/>
      <c r="H20" s="197"/>
      <c r="I20" s="4">
        <v>124</v>
      </c>
      <c r="J20" s="13">
        <v>206773719</v>
      </c>
      <c r="K20" s="13">
        <v>243228097</v>
      </c>
    </row>
    <row r="21" spans="1:11" ht="12.75">
      <c r="A21" s="195" t="s">
        <v>109</v>
      </c>
      <c r="B21" s="196"/>
      <c r="C21" s="196"/>
      <c r="D21" s="196"/>
      <c r="E21" s="196"/>
      <c r="F21" s="196"/>
      <c r="G21" s="196"/>
      <c r="H21" s="197"/>
      <c r="I21" s="4">
        <v>125</v>
      </c>
      <c r="J21" s="13">
        <v>116191214</v>
      </c>
      <c r="K21" s="13">
        <v>126732255</v>
      </c>
    </row>
    <row r="22" spans="1:11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4">
        <v>126</v>
      </c>
      <c r="J22" s="12">
        <f>SUM(J23:J24)</f>
        <v>18650013</v>
      </c>
      <c r="K22" s="12">
        <f>SUM(K23:K24)</f>
        <v>690979</v>
      </c>
    </row>
    <row r="23" spans="1:11" ht="12.75">
      <c r="A23" s="189" t="s">
        <v>143</v>
      </c>
      <c r="B23" s="190"/>
      <c r="C23" s="190"/>
      <c r="D23" s="190"/>
      <c r="E23" s="190"/>
      <c r="F23" s="190"/>
      <c r="G23" s="190"/>
      <c r="H23" s="191"/>
      <c r="I23" s="4">
        <v>127</v>
      </c>
      <c r="J23" s="13">
        <v>16839165</v>
      </c>
      <c r="K23" s="13"/>
    </row>
    <row r="24" spans="1:11" ht="12.75">
      <c r="A24" s="189" t="s">
        <v>144</v>
      </c>
      <c r="B24" s="190"/>
      <c r="C24" s="190"/>
      <c r="D24" s="190"/>
      <c r="E24" s="190"/>
      <c r="F24" s="190"/>
      <c r="G24" s="190"/>
      <c r="H24" s="191"/>
      <c r="I24" s="4">
        <v>128</v>
      </c>
      <c r="J24" s="13">
        <v>1810848</v>
      </c>
      <c r="K24" s="13">
        <v>690979</v>
      </c>
    </row>
    <row r="25" spans="1:11" ht="12.75">
      <c r="A25" s="195" t="s">
        <v>110</v>
      </c>
      <c r="B25" s="196"/>
      <c r="C25" s="196"/>
      <c r="D25" s="196"/>
      <c r="E25" s="196"/>
      <c r="F25" s="196"/>
      <c r="G25" s="196"/>
      <c r="H25" s="197"/>
      <c r="I25" s="4">
        <v>129</v>
      </c>
      <c r="J25" s="13">
        <v>4958192</v>
      </c>
      <c r="K25" s="13">
        <v>1854405</v>
      </c>
    </row>
    <row r="26" spans="1:11" ht="12.75">
      <c r="A26" s="195" t="s">
        <v>52</v>
      </c>
      <c r="B26" s="196"/>
      <c r="C26" s="196"/>
      <c r="D26" s="196"/>
      <c r="E26" s="196"/>
      <c r="F26" s="196"/>
      <c r="G26" s="196"/>
      <c r="H26" s="197"/>
      <c r="I26" s="4">
        <v>130</v>
      </c>
      <c r="J26" s="13">
        <v>7706460</v>
      </c>
      <c r="K26" s="13">
        <v>21242474</v>
      </c>
    </row>
    <row r="27" spans="1:11" ht="12.75">
      <c r="A27" s="195" t="s">
        <v>221</v>
      </c>
      <c r="B27" s="196"/>
      <c r="C27" s="196"/>
      <c r="D27" s="196"/>
      <c r="E27" s="196"/>
      <c r="F27" s="196"/>
      <c r="G27" s="196"/>
      <c r="H27" s="197"/>
      <c r="I27" s="4">
        <v>131</v>
      </c>
      <c r="J27" s="12">
        <f>SUM(J28:J32)</f>
        <v>64297030</v>
      </c>
      <c r="K27" s="12">
        <f>SUM(K28:K32)</f>
        <v>88144060</v>
      </c>
    </row>
    <row r="28" spans="1:11" ht="12.75">
      <c r="A28" s="195" t="s">
        <v>235</v>
      </c>
      <c r="B28" s="196"/>
      <c r="C28" s="196"/>
      <c r="D28" s="196"/>
      <c r="E28" s="196"/>
      <c r="F28" s="196"/>
      <c r="G28" s="196"/>
      <c r="H28" s="197"/>
      <c r="I28" s="4">
        <v>132</v>
      </c>
      <c r="J28" s="13">
        <v>26181223</v>
      </c>
      <c r="K28" s="13"/>
    </row>
    <row r="29" spans="1:11" ht="12.75">
      <c r="A29" s="195" t="s">
        <v>161</v>
      </c>
      <c r="B29" s="196"/>
      <c r="C29" s="196"/>
      <c r="D29" s="196"/>
      <c r="E29" s="196"/>
      <c r="F29" s="196"/>
      <c r="G29" s="196"/>
      <c r="H29" s="197"/>
      <c r="I29" s="4">
        <v>133</v>
      </c>
      <c r="J29" s="13">
        <v>31071703</v>
      </c>
      <c r="K29" s="13">
        <v>41052317</v>
      </c>
    </row>
    <row r="30" spans="1:11" ht="12.75">
      <c r="A30" s="195" t="s">
        <v>145</v>
      </c>
      <c r="B30" s="196"/>
      <c r="C30" s="196"/>
      <c r="D30" s="196"/>
      <c r="E30" s="196"/>
      <c r="F30" s="196"/>
      <c r="G30" s="196"/>
      <c r="H30" s="197"/>
      <c r="I30" s="4">
        <v>134</v>
      </c>
      <c r="J30" s="13"/>
      <c r="K30" s="13"/>
    </row>
    <row r="31" spans="1:11" ht="12.75">
      <c r="A31" s="195" t="s">
        <v>231</v>
      </c>
      <c r="B31" s="196"/>
      <c r="C31" s="196"/>
      <c r="D31" s="196"/>
      <c r="E31" s="196"/>
      <c r="F31" s="196"/>
      <c r="G31" s="196"/>
      <c r="H31" s="197"/>
      <c r="I31" s="4">
        <v>135</v>
      </c>
      <c r="J31" s="13">
        <v>5496413</v>
      </c>
      <c r="K31" s="13">
        <v>9107883</v>
      </c>
    </row>
    <row r="32" spans="1:11" ht="12.75">
      <c r="A32" s="195" t="s">
        <v>146</v>
      </c>
      <c r="B32" s="196"/>
      <c r="C32" s="196"/>
      <c r="D32" s="196"/>
      <c r="E32" s="196"/>
      <c r="F32" s="196"/>
      <c r="G32" s="196"/>
      <c r="H32" s="197"/>
      <c r="I32" s="4">
        <v>136</v>
      </c>
      <c r="J32" s="13">
        <v>1547691</v>
      </c>
      <c r="K32" s="13">
        <v>37983860</v>
      </c>
    </row>
    <row r="33" spans="1:11" ht="12.75">
      <c r="A33" s="195" t="s">
        <v>222</v>
      </c>
      <c r="B33" s="196"/>
      <c r="C33" s="196"/>
      <c r="D33" s="196"/>
      <c r="E33" s="196"/>
      <c r="F33" s="196"/>
      <c r="G33" s="196"/>
      <c r="H33" s="197"/>
      <c r="I33" s="4">
        <v>137</v>
      </c>
      <c r="J33" s="12">
        <f>SUM(J34:J37)</f>
        <v>71017461</v>
      </c>
      <c r="K33" s="12">
        <f>SUM(K34:K37)</f>
        <v>60817483</v>
      </c>
    </row>
    <row r="34" spans="1:11" ht="12.75">
      <c r="A34" s="195" t="s">
        <v>68</v>
      </c>
      <c r="B34" s="196"/>
      <c r="C34" s="196"/>
      <c r="D34" s="196"/>
      <c r="E34" s="196"/>
      <c r="F34" s="196"/>
      <c r="G34" s="196"/>
      <c r="H34" s="197"/>
      <c r="I34" s="4">
        <v>138</v>
      </c>
      <c r="J34" s="13"/>
      <c r="K34" s="13"/>
    </row>
    <row r="35" spans="1:11" ht="12.75">
      <c r="A35" s="195" t="s">
        <v>67</v>
      </c>
      <c r="B35" s="196"/>
      <c r="C35" s="196"/>
      <c r="D35" s="196"/>
      <c r="E35" s="196"/>
      <c r="F35" s="196"/>
      <c r="G35" s="196"/>
      <c r="H35" s="197"/>
      <c r="I35" s="4">
        <v>139</v>
      </c>
      <c r="J35" s="13">
        <v>64938151</v>
      </c>
      <c r="K35" s="13">
        <v>49480811</v>
      </c>
    </row>
    <row r="36" spans="1:11" ht="12.75">
      <c r="A36" s="195" t="s">
        <v>232</v>
      </c>
      <c r="B36" s="196"/>
      <c r="C36" s="196"/>
      <c r="D36" s="196"/>
      <c r="E36" s="196"/>
      <c r="F36" s="196"/>
      <c r="G36" s="196"/>
      <c r="H36" s="197"/>
      <c r="I36" s="4">
        <v>140</v>
      </c>
      <c r="J36" s="13">
        <v>4722854</v>
      </c>
      <c r="K36" s="13">
        <v>8256519</v>
      </c>
    </row>
    <row r="37" spans="1:11" ht="12.75">
      <c r="A37" s="195" t="s">
        <v>69</v>
      </c>
      <c r="B37" s="196"/>
      <c r="C37" s="196"/>
      <c r="D37" s="196"/>
      <c r="E37" s="196"/>
      <c r="F37" s="196"/>
      <c r="G37" s="196"/>
      <c r="H37" s="197"/>
      <c r="I37" s="4">
        <v>141</v>
      </c>
      <c r="J37" s="13">
        <v>1356456</v>
      </c>
      <c r="K37" s="13">
        <v>3080153</v>
      </c>
    </row>
    <row r="38" spans="1:11" ht="12.75">
      <c r="A38" s="195" t="s">
        <v>203</v>
      </c>
      <c r="B38" s="196"/>
      <c r="C38" s="196"/>
      <c r="D38" s="196"/>
      <c r="E38" s="196"/>
      <c r="F38" s="196"/>
      <c r="G38" s="196"/>
      <c r="H38" s="197"/>
      <c r="I38" s="4">
        <v>142</v>
      </c>
      <c r="J38" s="13"/>
      <c r="K38" s="13"/>
    </row>
    <row r="39" spans="1:11" ht="12.75">
      <c r="A39" s="195" t="s">
        <v>204</v>
      </c>
      <c r="B39" s="196"/>
      <c r="C39" s="196"/>
      <c r="D39" s="196"/>
      <c r="E39" s="196"/>
      <c r="F39" s="196"/>
      <c r="G39" s="196"/>
      <c r="H39" s="197"/>
      <c r="I39" s="4">
        <v>143</v>
      </c>
      <c r="J39" s="13"/>
      <c r="K39" s="13"/>
    </row>
    <row r="40" spans="1:11" ht="12.75">
      <c r="A40" s="195" t="s">
        <v>233</v>
      </c>
      <c r="B40" s="196"/>
      <c r="C40" s="196"/>
      <c r="D40" s="196"/>
      <c r="E40" s="196"/>
      <c r="F40" s="196"/>
      <c r="G40" s="196"/>
      <c r="H40" s="197"/>
      <c r="I40" s="4">
        <v>144</v>
      </c>
      <c r="J40" s="13"/>
      <c r="K40" s="13"/>
    </row>
    <row r="41" spans="1:11" ht="12.75">
      <c r="A41" s="195" t="s">
        <v>234</v>
      </c>
      <c r="B41" s="196"/>
      <c r="C41" s="196"/>
      <c r="D41" s="196"/>
      <c r="E41" s="196"/>
      <c r="F41" s="196"/>
      <c r="G41" s="196"/>
      <c r="H41" s="197"/>
      <c r="I41" s="4">
        <v>145</v>
      </c>
      <c r="J41" s="13"/>
      <c r="K41" s="13"/>
    </row>
    <row r="42" spans="1:11" ht="12.75">
      <c r="A42" s="195" t="s">
        <v>223</v>
      </c>
      <c r="B42" s="196"/>
      <c r="C42" s="196"/>
      <c r="D42" s="196"/>
      <c r="E42" s="196"/>
      <c r="F42" s="196"/>
      <c r="G42" s="196"/>
      <c r="H42" s="197"/>
      <c r="I42" s="4">
        <v>146</v>
      </c>
      <c r="J42" s="12">
        <f>J7+J27+J38+J40</f>
        <v>1269266577</v>
      </c>
      <c r="K42" s="12">
        <f>K7+K27+K38+K40</f>
        <v>1559109848</v>
      </c>
    </row>
    <row r="43" spans="1:11" ht="12.75">
      <c r="A43" s="195" t="s">
        <v>224</v>
      </c>
      <c r="B43" s="196"/>
      <c r="C43" s="196"/>
      <c r="D43" s="196"/>
      <c r="E43" s="196"/>
      <c r="F43" s="196"/>
      <c r="G43" s="196"/>
      <c r="H43" s="197"/>
      <c r="I43" s="4">
        <v>147</v>
      </c>
      <c r="J43" s="12">
        <f>J10+J33+J39+J41</f>
        <v>1142457350</v>
      </c>
      <c r="K43" s="12">
        <f>K10+K33+K39+K41</f>
        <v>1294051339</v>
      </c>
    </row>
    <row r="44" spans="1:11" ht="12.75">
      <c r="A44" s="195" t="s">
        <v>244</v>
      </c>
      <c r="B44" s="196"/>
      <c r="C44" s="196"/>
      <c r="D44" s="196"/>
      <c r="E44" s="196"/>
      <c r="F44" s="196"/>
      <c r="G44" s="196"/>
      <c r="H44" s="197"/>
      <c r="I44" s="4">
        <v>148</v>
      </c>
      <c r="J44" s="12">
        <f>J42-J43</f>
        <v>126809227</v>
      </c>
      <c r="K44" s="12">
        <f>K42-K43</f>
        <v>265058509</v>
      </c>
    </row>
    <row r="45" spans="1:11" ht="12.75">
      <c r="A45" s="198" t="s">
        <v>226</v>
      </c>
      <c r="B45" s="199"/>
      <c r="C45" s="199"/>
      <c r="D45" s="199"/>
      <c r="E45" s="199"/>
      <c r="F45" s="199"/>
      <c r="G45" s="199"/>
      <c r="H45" s="200"/>
      <c r="I45" s="4">
        <v>149</v>
      </c>
      <c r="J45" s="12">
        <f>IF(J42&gt;J43,J42-J43,0)</f>
        <v>126809227</v>
      </c>
      <c r="K45" s="12">
        <f>IF(K42&gt;K43,K42-K43,0)</f>
        <v>265058509</v>
      </c>
    </row>
    <row r="46" spans="1:11" ht="12.75">
      <c r="A46" s="198" t="s">
        <v>227</v>
      </c>
      <c r="B46" s="199"/>
      <c r="C46" s="199"/>
      <c r="D46" s="199"/>
      <c r="E46" s="199"/>
      <c r="F46" s="199"/>
      <c r="G46" s="199"/>
      <c r="H46" s="200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5" t="s">
        <v>225</v>
      </c>
      <c r="B47" s="196"/>
      <c r="C47" s="196"/>
      <c r="D47" s="196"/>
      <c r="E47" s="196"/>
      <c r="F47" s="196"/>
      <c r="G47" s="196"/>
      <c r="H47" s="197"/>
      <c r="I47" s="4">
        <v>151</v>
      </c>
      <c r="J47" s="13">
        <v>20955026</v>
      </c>
      <c r="K47" s="13">
        <v>-71599212</v>
      </c>
    </row>
    <row r="48" spans="1:11" ht="12.75">
      <c r="A48" s="195" t="s">
        <v>245</v>
      </c>
      <c r="B48" s="196"/>
      <c r="C48" s="196"/>
      <c r="D48" s="196"/>
      <c r="E48" s="196"/>
      <c r="F48" s="196"/>
      <c r="G48" s="196"/>
      <c r="H48" s="197"/>
      <c r="I48" s="4">
        <v>152</v>
      </c>
      <c r="J48" s="12">
        <f>J44-J47</f>
        <v>105854201</v>
      </c>
      <c r="K48" s="12">
        <f>K44-K47</f>
        <v>336657721</v>
      </c>
    </row>
    <row r="49" spans="1:11" ht="12.75">
      <c r="A49" s="198" t="s">
        <v>200</v>
      </c>
      <c r="B49" s="199"/>
      <c r="C49" s="199"/>
      <c r="D49" s="199"/>
      <c r="E49" s="199"/>
      <c r="F49" s="199"/>
      <c r="G49" s="199"/>
      <c r="H49" s="200"/>
      <c r="I49" s="4">
        <v>153</v>
      </c>
      <c r="J49" s="12">
        <f>IF(J48&gt;0,J48,0)</f>
        <v>105854201</v>
      </c>
      <c r="K49" s="12">
        <f>IF(K48&gt;0,K48,0)</f>
        <v>336657721</v>
      </c>
    </row>
    <row r="50" spans="1:11" ht="12.75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1" t="s">
        <v>120</v>
      </c>
      <c r="B51" s="182"/>
      <c r="C51" s="182"/>
      <c r="D51" s="182"/>
      <c r="E51" s="182"/>
      <c r="F51" s="182"/>
      <c r="G51" s="182"/>
      <c r="H51" s="182"/>
      <c r="I51" s="230"/>
      <c r="J51" s="230"/>
      <c r="K51" s="231"/>
    </row>
    <row r="52" spans="1:11" ht="12.75">
      <c r="A52" s="185" t="s">
        <v>194</v>
      </c>
      <c r="B52" s="186"/>
      <c r="C52" s="186"/>
      <c r="D52" s="186"/>
      <c r="E52" s="186"/>
      <c r="F52" s="186"/>
      <c r="G52" s="186"/>
      <c r="H52" s="186"/>
      <c r="I52" s="187"/>
      <c r="J52" s="187"/>
      <c r="K52" s="188"/>
    </row>
    <row r="53" spans="1:11" ht="12.75">
      <c r="A53" s="224" t="s">
        <v>242</v>
      </c>
      <c r="B53" s="225"/>
      <c r="C53" s="225"/>
      <c r="D53" s="225"/>
      <c r="E53" s="225"/>
      <c r="F53" s="225"/>
      <c r="G53" s="225"/>
      <c r="H53" s="226"/>
      <c r="I53" s="4">
        <v>155</v>
      </c>
      <c r="J53" s="13"/>
      <c r="K53" s="13"/>
    </row>
    <row r="54" spans="1:11" ht="12.75">
      <c r="A54" s="224" t="s">
        <v>243</v>
      </c>
      <c r="B54" s="225"/>
      <c r="C54" s="225"/>
      <c r="D54" s="225"/>
      <c r="E54" s="225"/>
      <c r="F54" s="225"/>
      <c r="G54" s="225"/>
      <c r="H54" s="226"/>
      <c r="I54" s="4">
        <v>156</v>
      </c>
      <c r="J54" s="14"/>
      <c r="K54" s="14"/>
    </row>
    <row r="55" spans="1:11" ht="12.75">
      <c r="A55" s="181" t="s">
        <v>197</v>
      </c>
      <c r="B55" s="182"/>
      <c r="C55" s="182"/>
      <c r="D55" s="182"/>
      <c r="E55" s="182"/>
      <c r="F55" s="182"/>
      <c r="G55" s="182"/>
      <c r="H55" s="182"/>
      <c r="I55" s="230"/>
      <c r="J55" s="230"/>
      <c r="K55" s="231"/>
    </row>
    <row r="56" spans="1:11" ht="12.75">
      <c r="A56" s="185" t="s">
        <v>212</v>
      </c>
      <c r="B56" s="186"/>
      <c r="C56" s="186"/>
      <c r="D56" s="186"/>
      <c r="E56" s="186"/>
      <c r="F56" s="186"/>
      <c r="G56" s="186"/>
      <c r="H56" s="206"/>
      <c r="I56" s="21">
        <v>157</v>
      </c>
      <c r="J56" s="11">
        <f>+J48</f>
        <v>105854201</v>
      </c>
      <c r="K56" s="11">
        <f>+K48</f>
        <v>336657721</v>
      </c>
    </row>
    <row r="57" spans="1:11" ht="12.75">
      <c r="A57" s="195" t="s">
        <v>229</v>
      </c>
      <c r="B57" s="196"/>
      <c r="C57" s="196"/>
      <c r="D57" s="196"/>
      <c r="E57" s="196"/>
      <c r="F57" s="196"/>
      <c r="G57" s="196"/>
      <c r="H57" s="197"/>
      <c r="I57" s="4">
        <v>158</v>
      </c>
      <c r="J57" s="12">
        <f>SUM(J58:J64)</f>
        <v>2101424</v>
      </c>
      <c r="K57" s="12">
        <f>SUM(K58:K64)</f>
        <v>-34190767</v>
      </c>
    </row>
    <row r="58" spans="1:11" ht="12.75">
      <c r="A58" s="195" t="s">
        <v>236</v>
      </c>
      <c r="B58" s="196"/>
      <c r="C58" s="196"/>
      <c r="D58" s="196"/>
      <c r="E58" s="196"/>
      <c r="F58" s="196"/>
      <c r="G58" s="196"/>
      <c r="H58" s="197"/>
      <c r="I58" s="4">
        <v>159</v>
      </c>
      <c r="J58" s="13"/>
      <c r="K58" s="13"/>
    </row>
    <row r="59" spans="1:11" ht="12.75">
      <c r="A59" s="195" t="s">
        <v>237</v>
      </c>
      <c r="B59" s="196"/>
      <c r="C59" s="196"/>
      <c r="D59" s="196"/>
      <c r="E59" s="196"/>
      <c r="F59" s="196"/>
      <c r="G59" s="196"/>
      <c r="H59" s="197"/>
      <c r="I59" s="4">
        <v>160</v>
      </c>
      <c r="J59" s="13"/>
      <c r="K59" s="13"/>
    </row>
    <row r="60" spans="1:11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4">
        <v>161</v>
      </c>
      <c r="J60" s="13">
        <v>2101424</v>
      </c>
      <c r="K60" s="13">
        <v>-34190767</v>
      </c>
    </row>
    <row r="61" spans="1:11" ht="12.75">
      <c r="A61" s="195" t="s">
        <v>238</v>
      </c>
      <c r="B61" s="196"/>
      <c r="C61" s="196"/>
      <c r="D61" s="196"/>
      <c r="E61" s="196"/>
      <c r="F61" s="196"/>
      <c r="G61" s="196"/>
      <c r="H61" s="197"/>
      <c r="I61" s="4">
        <v>162</v>
      </c>
      <c r="J61" s="13"/>
      <c r="K61" s="13"/>
    </row>
    <row r="62" spans="1:11" ht="12.75">
      <c r="A62" s="195" t="s">
        <v>239</v>
      </c>
      <c r="B62" s="196"/>
      <c r="C62" s="196"/>
      <c r="D62" s="196"/>
      <c r="E62" s="196"/>
      <c r="F62" s="196"/>
      <c r="G62" s="196"/>
      <c r="H62" s="197"/>
      <c r="I62" s="4">
        <v>163</v>
      </c>
      <c r="J62" s="13"/>
      <c r="K62" s="13"/>
    </row>
    <row r="63" spans="1:11" ht="12.75">
      <c r="A63" s="195" t="s">
        <v>240</v>
      </c>
      <c r="B63" s="196"/>
      <c r="C63" s="196"/>
      <c r="D63" s="196"/>
      <c r="E63" s="196"/>
      <c r="F63" s="196"/>
      <c r="G63" s="196"/>
      <c r="H63" s="197"/>
      <c r="I63" s="4">
        <v>164</v>
      </c>
      <c r="J63" s="13"/>
      <c r="K63" s="13"/>
    </row>
    <row r="64" spans="1:11" ht="12.75">
      <c r="A64" s="195" t="s">
        <v>241</v>
      </c>
      <c r="B64" s="196"/>
      <c r="C64" s="196"/>
      <c r="D64" s="196"/>
      <c r="E64" s="196"/>
      <c r="F64" s="196"/>
      <c r="G64" s="196"/>
      <c r="H64" s="197"/>
      <c r="I64" s="4">
        <v>165</v>
      </c>
      <c r="J64" s="13"/>
      <c r="K64" s="13"/>
    </row>
    <row r="65" spans="1:11" ht="12.75">
      <c r="A65" s="195" t="s">
        <v>230</v>
      </c>
      <c r="B65" s="196"/>
      <c r="C65" s="196"/>
      <c r="D65" s="196"/>
      <c r="E65" s="196"/>
      <c r="F65" s="196"/>
      <c r="G65" s="196"/>
      <c r="H65" s="197"/>
      <c r="I65" s="4">
        <v>166</v>
      </c>
      <c r="J65" s="13">
        <v>420285</v>
      </c>
      <c r="K65" s="13">
        <v>-2726295</v>
      </c>
    </row>
    <row r="66" spans="1:11" ht="12.75">
      <c r="A66" s="195" t="s">
        <v>201</v>
      </c>
      <c r="B66" s="196"/>
      <c r="C66" s="196"/>
      <c r="D66" s="196"/>
      <c r="E66" s="196"/>
      <c r="F66" s="196"/>
      <c r="G66" s="196"/>
      <c r="H66" s="197"/>
      <c r="I66" s="4">
        <v>167</v>
      </c>
      <c r="J66" s="12">
        <f>J57-J65</f>
        <v>1681139</v>
      </c>
      <c r="K66" s="12">
        <f>K57-K65</f>
        <v>-31464472</v>
      </c>
    </row>
    <row r="67" spans="1:11" ht="12.75">
      <c r="A67" s="195" t="s">
        <v>202</v>
      </c>
      <c r="B67" s="196"/>
      <c r="C67" s="196"/>
      <c r="D67" s="196"/>
      <c r="E67" s="196"/>
      <c r="F67" s="196"/>
      <c r="G67" s="196"/>
      <c r="H67" s="197"/>
      <c r="I67" s="4">
        <v>168</v>
      </c>
      <c r="J67" s="18">
        <f>J56+J66</f>
        <v>107535340</v>
      </c>
      <c r="K67" s="18">
        <f>K56+K66</f>
        <v>305193249</v>
      </c>
    </row>
    <row r="68" spans="1:11" ht="15.75" customHeight="1">
      <c r="A68" s="181" t="s">
        <v>196</v>
      </c>
      <c r="B68" s="182"/>
      <c r="C68" s="182"/>
      <c r="D68" s="182"/>
      <c r="E68" s="182"/>
      <c r="F68" s="182"/>
      <c r="G68" s="182"/>
      <c r="H68" s="182"/>
      <c r="I68" s="230"/>
      <c r="J68" s="230"/>
      <c r="K68" s="231"/>
    </row>
    <row r="69" spans="1:11" ht="12.75">
      <c r="A69" s="185" t="s">
        <v>195</v>
      </c>
      <c r="B69" s="186"/>
      <c r="C69" s="186"/>
      <c r="D69" s="186"/>
      <c r="E69" s="186"/>
      <c r="F69" s="186"/>
      <c r="G69" s="186"/>
      <c r="H69" s="186"/>
      <c r="I69" s="187"/>
      <c r="J69" s="187"/>
      <c r="K69" s="188"/>
    </row>
    <row r="70" spans="1:11" ht="12.75">
      <c r="A70" s="224" t="s">
        <v>242</v>
      </c>
      <c r="B70" s="225"/>
      <c r="C70" s="225"/>
      <c r="D70" s="225"/>
      <c r="E70" s="225"/>
      <c r="F70" s="225"/>
      <c r="G70" s="225"/>
      <c r="H70" s="226"/>
      <c r="I70" s="4">
        <v>169</v>
      </c>
      <c r="J70" s="13"/>
      <c r="K70" s="13"/>
    </row>
    <row r="71" spans="1:11" ht="12.75">
      <c r="A71" s="227" t="s">
        <v>243</v>
      </c>
      <c r="B71" s="228"/>
      <c r="C71" s="228"/>
      <c r="D71" s="228"/>
      <c r="E71" s="228"/>
      <c r="F71" s="228"/>
      <c r="G71" s="228"/>
      <c r="H71" s="229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="110" zoomScaleSheetLayoutView="110" zoomScalePageLayoutView="0" workbookViewId="0" topLeftCell="A1">
      <selection activeCell="K19" sqref="K19"/>
    </sheetView>
  </sheetViews>
  <sheetFormatPr defaultColWidth="9.140625" defaultRowHeight="12.75"/>
  <cols>
    <col min="10" max="10" width="10.421875" style="0" bestFit="1" customWidth="1"/>
    <col min="11" max="11" width="10.57421875" style="0" customWidth="1"/>
  </cols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209"/>
    </row>
    <row r="2" spans="1:11" ht="12.75" customHeight="1">
      <c r="A2" s="211" t="s">
        <v>344</v>
      </c>
      <c r="B2" s="212"/>
      <c r="C2" s="212"/>
      <c r="D2" s="212"/>
      <c r="E2" s="212"/>
      <c r="F2" s="212"/>
      <c r="G2" s="212"/>
      <c r="H2" s="212"/>
      <c r="I2" s="212"/>
      <c r="J2" s="212"/>
      <c r="K2" s="246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 customHeight="1">
      <c r="A4" s="235" t="s">
        <v>333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.75">
      <c r="A8" s="189" t="s">
        <v>40</v>
      </c>
      <c r="B8" s="190"/>
      <c r="C8" s="190"/>
      <c r="D8" s="190"/>
      <c r="E8" s="190"/>
      <c r="F8" s="190"/>
      <c r="G8" s="190"/>
      <c r="H8" s="190"/>
      <c r="I8" s="4">
        <v>1</v>
      </c>
      <c r="J8" s="13">
        <v>126809227</v>
      </c>
      <c r="K8" s="13">
        <v>265058509</v>
      </c>
    </row>
    <row r="9" spans="1:11" ht="12.75">
      <c r="A9" s="189" t="s">
        <v>41</v>
      </c>
      <c r="B9" s="190"/>
      <c r="C9" s="190"/>
      <c r="D9" s="190"/>
      <c r="E9" s="190"/>
      <c r="F9" s="190"/>
      <c r="G9" s="190"/>
      <c r="H9" s="190"/>
      <c r="I9" s="4">
        <v>2</v>
      </c>
      <c r="J9" s="13">
        <v>206773719</v>
      </c>
      <c r="K9" s="13">
        <v>243228097</v>
      </c>
    </row>
    <row r="10" spans="1:11" ht="12.75">
      <c r="A10" s="189" t="s">
        <v>42</v>
      </c>
      <c r="B10" s="190"/>
      <c r="C10" s="190"/>
      <c r="D10" s="190"/>
      <c r="E10" s="190"/>
      <c r="F10" s="190"/>
      <c r="G10" s="190"/>
      <c r="H10" s="190"/>
      <c r="I10" s="4">
        <v>3</v>
      </c>
      <c r="J10" s="13"/>
      <c r="K10" s="13">
        <v>46934088</v>
      </c>
    </row>
    <row r="11" spans="1:11" ht="12.75">
      <c r="A11" s="189" t="s">
        <v>43</v>
      </c>
      <c r="B11" s="190"/>
      <c r="C11" s="190"/>
      <c r="D11" s="190"/>
      <c r="E11" s="190"/>
      <c r="F11" s="190"/>
      <c r="G11" s="190"/>
      <c r="H11" s="190"/>
      <c r="I11" s="4">
        <v>4</v>
      </c>
      <c r="J11" s="13">
        <v>9160098</v>
      </c>
      <c r="K11" s="13">
        <v>14593148</v>
      </c>
    </row>
    <row r="12" spans="1:11" ht="12.75">
      <c r="A12" s="189" t="s">
        <v>44</v>
      </c>
      <c r="B12" s="190"/>
      <c r="C12" s="190"/>
      <c r="D12" s="190"/>
      <c r="E12" s="190"/>
      <c r="F12" s="190"/>
      <c r="G12" s="190"/>
      <c r="H12" s="190"/>
      <c r="I12" s="4">
        <v>5</v>
      </c>
      <c r="J12" s="13"/>
      <c r="K12" s="13"/>
    </row>
    <row r="13" spans="1:11" ht="12.75">
      <c r="A13" s="189" t="s">
        <v>53</v>
      </c>
      <c r="B13" s="190"/>
      <c r="C13" s="190"/>
      <c r="D13" s="190"/>
      <c r="E13" s="190"/>
      <c r="F13" s="190"/>
      <c r="G13" s="190"/>
      <c r="H13" s="190"/>
      <c r="I13" s="4">
        <v>6</v>
      </c>
      <c r="J13" s="13">
        <v>51347122</v>
      </c>
      <c r="K13" s="13">
        <v>25127818</v>
      </c>
    </row>
    <row r="14" spans="1:11" ht="12.75">
      <c r="A14" s="195" t="s">
        <v>163</v>
      </c>
      <c r="B14" s="196"/>
      <c r="C14" s="196"/>
      <c r="D14" s="196"/>
      <c r="E14" s="196"/>
      <c r="F14" s="196"/>
      <c r="G14" s="196"/>
      <c r="H14" s="196"/>
      <c r="I14" s="4">
        <v>7</v>
      </c>
      <c r="J14" s="9">
        <f>SUM(J8:J13)</f>
        <v>394090166</v>
      </c>
      <c r="K14" s="12">
        <f>SUM(K8:K13)</f>
        <v>594941660</v>
      </c>
    </row>
    <row r="15" spans="1:11" ht="12.75">
      <c r="A15" s="189" t="s">
        <v>54</v>
      </c>
      <c r="B15" s="190"/>
      <c r="C15" s="190"/>
      <c r="D15" s="190"/>
      <c r="E15" s="190"/>
      <c r="F15" s="190"/>
      <c r="G15" s="190"/>
      <c r="H15" s="190"/>
      <c r="I15" s="4">
        <v>8</v>
      </c>
      <c r="J15" s="13">
        <v>34003715</v>
      </c>
      <c r="K15" s="13"/>
    </row>
    <row r="16" spans="1:11" ht="12.75">
      <c r="A16" s="189" t="s">
        <v>55</v>
      </c>
      <c r="B16" s="190"/>
      <c r="C16" s="190"/>
      <c r="D16" s="190"/>
      <c r="E16" s="190"/>
      <c r="F16" s="190"/>
      <c r="G16" s="190"/>
      <c r="H16" s="190"/>
      <c r="I16" s="4">
        <v>9</v>
      </c>
      <c r="J16" s="13"/>
      <c r="K16" s="13"/>
    </row>
    <row r="17" spans="1:11" ht="12.75">
      <c r="A17" s="189" t="s">
        <v>56</v>
      </c>
      <c r="B17" s="190"/>
      <c r="C17" s="190"/>
      <c r="D17" s="190"/>
      <c r="E17" s="190"/>
      <c r="F17" s="190"/>
      <c r="G17" s="190"/>
      <c r="H17" s="190"/>
      <c r="I17" s="4">
        <v>10</v>
      </c>
      <c r="J17" s="13">
        <v>2480523</v>
      </c>
      <c r="K17" s="13">
        <v>8492350</v>
      </c>
    </row>
    <row r="18" spans="1:11" ht="12.75">
      <c r="A18" s="189" t="s">
        <v>57</v>
      </c>
      <c r="B18" s="190"/>
      <c r="C18" s="190"/>
      <c r="D18" s="190"/>
      <c r="E18" s="190"/>
      <c r="F18" s="190"/>
      <c r="G18" s="190"/>
      <c r="H18" s="190"/>
      <c r="I18" s="4">
        <v>11</v>
      </c>
      <c r="J18" s="13">
        <f>684319+235503</f>
        <v>919822</v>
      </c>
      <c r="K18" s="13">
        <v>6570060</v>
      </c>
    </row>
    <row r="19" spans="1:11" ht="12.75">
      <c r="A19" s="195" t="s">
        <v>164</v>
      </c>
      <c r="B19" s="196"/>
      <c r="C19" s="196"/>
      <c r="D19" s="196"/>
      <c r="E19" s="196"/>
      <c r="F19" s="196"/>
      <c r="G19" s="196"/>
      <c r="H19" s="196"/>
      <c r="I19" s="4">
        <v>12</v>
      </c>
      <c r="J19" s="9">
        <f>SUM(J15:J18)</f>
        <v>37404060</v>
      </c>
      <c r="K19" s="12">
        <f>SUM(K15:K18)</f>
        <v>15062410</v>
      </c>
    </row>
    <row r="20" spans="1:11" ht="12.75">
      <c r="A20" s="195" t="s">
        <v>36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IF(J14&gt;J19,J14-J19,0)</f>
        <v>356686106</v>
      </c>
      <c r="K20" s="12">
        <f>IF(K14&gt;K19,K14-K19,0)</f>
        <v>579879250</v>
      </c>
    </row>
    <row r="21" spans="1:11" ht="12.75">
      <c r="A21" s="195" t="s">
        <v>37</v>
      </c>
      <c r="B21" s="196"/>
      <c r="C21" s="196"/>
      <c r="D21" s="196"/>
      <c r="E21" s="196"/>
      <c r="F21" s="196"/>
      <c r="G21" s="196"/>
      <c r="H21" s="196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9" t="s">
        <v>165</v>
      </c>
      <c r="B22" s="240"/>
      <c r="C22" s="240"/>
      <c r="D22" s="240"/>
      <c r="E22" s="240"/>
      <c r="F22" s="240"/>
      <c r="G22" s="240"/>
      <c r="H22" s="240"/>
      <c r="I22" s="241"/>
      <c r="J22" s="241"/>
      <c r="K22" s="242"/>
    </row>
    <row r="23" spans="1:11" ht="12.75">
      <c r="A23" s="189" t="s">
        <v>185</v>
      </c>
      <c r="B23" s="190"/>
      <c r="C23" s="190"/>
      <c r="D23" s="190"/>
      <c r="E23" s="190"/>
      <c r="F23" s="190"/>
      <c r="G23" s="190"/>
      <c r="H23" s="190"/>
      <c r="I23" s="4">
        <v>15</v>
      </c>
      <c r="J23" s="8"/>
      <c r="K23" s="13"/>
    </row>
    <row r="24" spans="1:11" ht="12.75">
      <c r="A24" s="189" t="s">
        <v>186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/>
      <c r="K24" s="13"/>
    </row>
    <row r="25" spans="1:11" ht="12.75">
      <c r="A25" s="189" t="s">
        <v>187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/>
      <c r="K25" s="13"/>
    </row>
    <row r="26" spans="1:11" ht="12.75">
      <c r="A26" s="189" t="s">
        <v>188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/>
      <c r="K26" s="13"/>
    </row>
    <row r="27" spans="1:11" ht="12.75">
      <c r="A27" s="189" t="s">
        <v>189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/>
      <c r="K27" s="13">
        <v>26295898</v>
      </c>
    </row>
    <row r="28" spans="1:11" ht="12.75">
      <c r="A28" s="195" t="s">
        <v>174</v>
      </c>
      <c r="B28" s="196"/>
      <c r="C28" s="196"/>
      <c r="D28" s="196"/>
      <c r="E28" s="196"/>
      <c r="F28" s="196"/>
      <c r="G28" s="196"/>
      <c r="H28" s="196"/>
      <c r="I28" s="4">
        <v>20</v>
      </c>
      <c r="J28" s="9">
        <f>SUM(J23:J27)</f>
        <v>0</v>
      </c>
      <c r="K28" s="12">
        <f>SUM(K23:K27)</f>
        <v>26295898</v>
      </c>
    </row>
    <row r="29" spans="1:11" ht="12.75">
      <c r="A29" s="189" t="s">
        <v>121</v>
      </c>
      <c r="B29" s="190"/>
      <c r="C29" s="190"/>
      <c r="D29" s="190"/>
      <c r="E29" s="190"/>
      <c r="F29" s="190"/>
      <c r="G29" s="190"/>
      <c r="H29" s="190"/>
      <c r="I29" s="4">
        <v>21</v>
      </c>
      <c r="J29" s="13">
        <v>305918626</v>
      </c>
      <c r="K29" s="13">
        <v>343698596</v>
      </c>
    </row>
    <row r="30" spans="1:11" ht="12.75">
      <c r="A30" s="189" t="s">
        <v>122</v>
      </c>
      <c r="B30" s="190"/>
      <c r="C30" s="190"/>
      <c r="D30" s="190"/>
      <c r="E30" s="190"/>
      <c r="F30" s="190"/>
      <c r="G30" s="190"/>
      <c r="H30" s="190"/>
      <c r="I30" s="4">
        <v>22</v>
      </c>
      <c r="J30" s="13"/>
      <c r="K30" s="13"/>
    </row>
    <row r="31" spans="1:11" ht="12.75">
      <c r="A31" s="189" t="s">
        <v>16</v>
      </c>
      <c r="B31" s="190"/>
      <c r="C31" s="190"/>
      <c r="D31" s="190"/>
      <c r="E31" s="190"/>
      <c r="F31" s="190"/>
      <c r="G31" s="190"/>
      <c r="H31" s="190"/>
      <c r="I31" s="4">
        <v>23</v>
      </c>
      <c r="J31" s="13">
        <v>183833489</v>
      </c>
      <c r="K31" s="13">
        <v>293121185</v>
      </c>
    </row>
    <row r="32" spans="1:11" ht="12.75">
      <c r="A32" s="195" t="s">
        <v>5</v>
      </c>
      <c r="B32" s="196"/>
      <c r="C32" s="196"/>
      <c r="D32" s="196"/>
      <c r="E32" s="196"/>
      <c r="F32" s="196"/>
      <c r="G32" s="196"/>
      <c r="H32" s="196"/>
      <c r="I32" s="4">
        <v>24</v>
      </c>
      <c r="J32" s="9">
        <f>SUM(J29:J31)</f>
        <v>489752115</v>
      </c>
      <c r="K32" s="12">
        <f>SUM(K29:K31)</f>
        <v>636819781</v>
      </c>
    </row>
    <row r="33" spans="1:11" ht="12.75">
      <c r="A33" s="195" t="s">
        <v>38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5" t="s">
        <v>39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IF(J32&gt;J28,J32-J28,0)</f>
        <v>489752115</v>
      </c>
      <c r="K34" s="12">
        <f>IF(K32&gt;K28,K32-K28,0)</f>
        <v>610523883</v>
      </c>
    </row>
    <row r="35" spans="1:11" ht="12.75">
      <c r="A35" s="239" t="s">
        <v>166</v>
      </c>
      <c r="B35" s="240"/>
      <c r="C35" s="240"/>
      <c r="D35" s="240"/>
      <c r="E35" s="240"/>
      <c r="F35" s="240"/>
      <c r="G35" s="240"/>
      <c r="H35" s="240"/>
      <c r="I35" s="241"/>
      <c r="J35" s="241"/>
      <c r="K35" s="242"/>
    </row>
    <row r="36" spans="1:11" ht="12.75">
      <c r="A36" s="189" t="s">
        <v>180</v>
      </c>
      <c r="B36" s="190"/>
      <c r="C36" s="190"/>
      <c r="D36" s="190"/>
      <c r="E36" s="190"/>
      <c r="F36" s="190"/>
      <c r="G36" s="190"/>
      <c r="H36" s="190"/>
      <c r="I36" s="4">
        <v>27</v>
      </c>
      <c r="J36" s="13"/>
      <c r="K36" s="13"/>
    </row>
    <row r="37" spans="1:11" ht="12.75">
      <c r="A37" s="189" t="s">
        <v>29</v>
      </c>
      <c r="B37" s="190"/>
      <c r="C37" s="190"/>
      <c r="D37" s="190"/>
      <c r="E37" s="190"/>
      <c r="F37" s="190"/>
      <c r="G37" s="190"/>
      <c r="H37" s="190"/>
      <c r="I37" s="4">
        <v>28</v>
      </c>
      <c r="J37" s="13">
        <v>367988170</v>
      </c>
      <c r="K37" s="13">
        <v>618507365</v>
      </c>
    </row>
    <row r="38" spans="1:11" ht="12.75">
      <c r="A38" s="189" t="s">
        <v>30</v>
      </c>
      <c r="B38" s="190"/>
      <c r="C38" s="190"/>
      <c r="D38" s="190"/>
      <c r="E38" s="190"/>
      <c r="F38" s="190"/>
      <c r="G38" s="190"/>
      <c r="H38" s="190"/>
      <c r="I38" s="4">
        <v>29</v>
      </c>
      <c r="J38" s="13"/>
      <c r="K38" s="13"/>
    </row>
    <row r="39" spans="1:11" ht="12.75">
      <c r="A39" s="195" t="s">
        <v>70</v>
      </c>
      <c r="B39" s="196"/>
      <c r="C39" s="196"/>
      <c r="D39" s="196"/>
      <c r="E39" s="196"/>
      <c r="F39" s="196"/>
      <c r="G39" s="196"/>
      <c r="H39" s="196"/>
      <c r="I39" s="4">
        <v>30</v>
      </c>
      <c r="J39" s="9">
        <f>SUM(J36:J38)</f>
        <v>367988170</v>
      </c>
      <c r="K39" s="12">
        <f>SUM(K36:K38)</f>
        <v>618507365</v>
      </c>
    </row>
    <row r="40" spans="1:11" ht="12.75">
      <c r="A40" s="189" t="s">
        <v>31</v>
      </c>
      <c r="B40" s="190"/>
      <c r="C40" s="190"/>
      <c r="D40" s="190"/>
      <c r="E40" s="190"/>
      <c r="F40" s="190"/>
      <c r="G40" s="190"/>
      <c r="H40" s="190"/>
      <c r="I40" s="4">
        <v>31</v>
      </c>
      <c r="J40" s="13"/>
      <c r="K40" s="13">
        <v>546673519</v>
      </c>
    </row>
    <row r="41" spans="1:11" ht="12.75">
      <c r="A41" s="189" t="s">
        <v>32</v>
      </c>
      <c r="B41" s="190"/>
      <c r="C41" s="190"/>
      <c r="D41" s="190"/>
      <c r="E41" s="190"/>
      <c r="F41" s="190"/>
      <c r="G41" s="190"/>
      <c r="H41" s="190"/>
      <c r="I41" s="4">
        <v>32</v>
      </c>
      <c r="J41" s="13">
        <v>68922466</v>
      </c>
      <c r="K41" s="13">
        <v>38297245</v>
      </c>
    </row>
    <row r="42" spans="1:11" ht="12.75">
      <c r="A42" s="189" t="s">
        <v>33</v>
      </c>
      <c r="B42" s="190"/>
      <c r="C42" s="190"/>
      <c r="D42" s="190"/>
      <c r="E42" s="190"/>
      <c r="F42" s="190"/>
      <c r="G42" s="190"/>
      <c r="H42" s="190"/>
      <c r="I42" s="4">
        <v>33</v>
      </c>
      <c r="J42" s="13"/>
      <c r="K42" s="13"/>
    </row>
    <row r="43" spans="1:11" ht="12.75">
      <c r="A43" s="189" t="s">
        <v>34</v>
      </c>
      <c r="B43" s="190"/>
      <c r="C43" s="190"/>
      <c r="D43" s="190"/>
      <c r="E43" s="190"/>
      <c r="F43" s="190"/>
      <c r="G43" s="190"/>
      <c r="H43" s="190"/>
      <c r="I43" s="4">
        <v>34</v>
      </c>
      <c r="J43" s="13">
        <v>21140090</v>
      </c>
      <c r="K43" s="13">
        <v>36708367</v>
      </c>
    </row>
    <row r="44" spans="1:11" ht="12.75">
      <c r="A44" s="189" t="s">
        <v>35</v>
      </c>
      <c r="B44" s="190"/>
      <c r="C44" s="190"/>
      <c r="D44" s="190"/>
      <c r="E44" s="190"/>
      <c r="F44" s="190"/>
      <c r="G44" s="190"/>
      <c r="H44" s="190"/>
      <c r="I44" s="4">
        <v>35</v>
      </c>
      <c r="J44" s="13">
        <v>9251135</v>
      </c>
      <c r="K44" s="13">
        <v>30332984</v>
      </c>
    </row>
    <row r="45" spans="1:11" ht="12.75">
      <c r="A45" s="195" t="s">
        <v>71</v>
      </c>
      <c r="B45" s="196"/>
      <c r="C45" s="196"/>
      <c r="D45" s="196"/>
      <c r="E45" s="196"/>
      <c r="F45" s="196"/>
      <c r="G45" s="196"/>
      <c r="H45" s="196"/>
      <c r="I45" s="4">
        <v>36</v>
      </c>
      <c r="J45" s="9">
        <f>SUM(J40:J44)</f>
        <v>99313691</v>
      </c>
      <c r="K45" s="12">
        <f>SUM(K40:K44)</f>
        <v>652012115</v>
      </c>
    </row>
    <row r="46" spans="1:11" ht="12.75">
      <c r="A46" s="195" t="s">
        <v>17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IF(J39&gt;J45,J39-J45,0)</f>
        <v>268674479</v>
      </c>
      <c r="K46" s="12">
        <f>IF(K39&gt;K45,K39-K45,0)</f>
        <v>0</v>
      </c>
    </row>
    <row r="47" spans="1:11" ht="12.75">
      <c r="A47" s="195" t="s">
        <v>18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IF(J45&gt;J39,J45-J39,0)</f>
        <v>0</v>
      </c>
      <c r="K47" s="12">
        <f>IF(K45&gt;K39,K45-K39,0)</f>
        <v>33504750</v>
      </c>
    </row>
    <row r="48" spans="1:11" ht="12.75">
      <c r="A48" s="189" t="s">
        <v>72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IF(J20-J21+J33-J34+J46-J47&gt;0,J20-J21+J33-J34+J46-J47,0)</f>
        <v>135608470</v>
      </c>
      <c r="K48" s="12">
        <f>IF(K20-K21+K33-K34+K46-K47&gt;0,K20-K21+K33-K34+K46-K47,0)</f>
        <v>0</v>
      </c>
    </row>
    <row r="49" spans="1:11" ht="12.75">
      <c r="A49" s="189" t="s">
        <v>73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64149383</v>
      </c>
    </row>
    <row r="50" spans="1:11" ht="12.75">
      <c r="A50" s="189" t="s">
        <v>167</v>
      </c>
      <c r="B50" s="190"/>
      <c r="C50" s="190"/>
      <c r="D50" s="190"/>
      <c r="E50" s="190"/>
      <c r="F50" s="190"/>
      <c r="G50" s="190"/>
      <c r="H50" s="190"/>
      <c r="I50" s="4">
        <v>41</v>
      </c>
      <c r="J50" s="13">
        <v>166188610</v>
      </c>
      <c r="K50" s="13">
        <v>301797080</v>
      </c>
    </row>
    <row r="51" spans="1:11" ht="12.75">
      <c r="A51" s="189" t="s">
        <v>182</v>
      </c>
      <c r="B51" s="190"/>
      <c r="C51" s="190"/>
      <c r="D51" s="190"/>
      <c r="E51" s="190"/>
      <c r="F51" s="190"/>
      <c r="G51" s="190"/>
      <c r="H51" s="190"/>
      <c r="I51" s="4">
        <v>42</v>
      </c>
      <c r="J51" s="8">
        <f>+J48</f>
        <v>135608470</v>
      </c>
      <c r="K51" s="13">
        <f>+K48</f>
        <v>0</v>
      </c>
    </row>
    <row r="52" spans="1:11" ht="12.75">
      <c r="A52" s="189" t="s">
        <v>183</v>
      </c>
      <c r="B52" s="190"/>
      <c r="C52" s="190"/>
      <c r="D52" s="190"/>
      <c r="E52" s="190"/>
      <c r="F52" s="190"/>
      <c r="G52" s="190"/>
      <c r="H52" s="190"/>
      <c r="I52" s="4">
        <v>43</v>
      </c>
      <c r="J52" s="8">
        <f>+J49</f>
        <v>0</v>
      </c>
      <c r="K52" s="13">
        <f>+K49</f>
        <v>64149383</v>
      </c>
    </row>
    <row r="53" spans="1:11" ht="12.75">
      <c r="A53" s="192" t="s">
        <v>184</v>
      </c>
      <c r="B53" s="193"/>
      <c r="C53" s="193"/>
      <c r="D53" s="193"/>
      <c r="E53" s="193"/>
      <c r="F53" s="193"/>
      <c r="G53" s="193"/>
      <c r="H53" s="193"/>
      <c r="I53" s="7">
        <v>44</v>
      </c>
      <c r="J53" s="10">
        <f>J50+J51-J52</f>
        <v>301797080</v>
      </c>
      <c r="K53" s="18">
        <f>K50+K51-K52</f>
        <v>237647697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29:K31 J15:K18 J8:K13 J40:K44 J23:K27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3"/>
    </row>
    <row r="2" spans="1:11" ht="12.75">
      <c r="A2" s="254" t="s">
        <v>6</v>
      </c>
      <c r="B2" s="255"/>
      <c r="C2" s="255"/>
      <c r="D2" s="255"/>
      <c r="E2" s="255"/>
      <c r="F2" s="255"/>
      <c r="G2" s="255"/>
      <c r="H2" s="255"/>
      <c r="I2" s="255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6" t="s">
        <v>7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.75">
      <c r="A8" s="189" t="s">
        <v>207</v>
      </c>
      <c r="B8" s="190"/>
      <c r="C8" s="190"/>
      <c r="D8" s="190"/>
      <c r="E8" s="190"/>
      <c r="F8" s="190"/>
      <c r="G8" s="190"/>
      <c r="H8" s="190"/>
      <c r="I8" s="4">
        <v>1</v>
      </c>
      <c r="J8" s="8"/>
      <c r="K8" s="13"/>
    </row>
    <row r="9" spans="1:11" ht="12.75">
      <c r="A9" s="189" t="s">
        <v>125</v>
      </c>
      <c r="B9" s="190"/>
      <c r="C9" s="190"/>
      <c r="D9" s="190"/>
      <c r="E9" s="190"/>
      <c r="F9" s="190"/>
      <c r="G9" s="190"/>
      <c r="H9" s="190"/>
      <c r="I9" s="4">
        <v>2</v>
      </c>
      <c r="J9" s="8"/>
      <c r="K9" s="13"/>
    </row>
    <row r="10" spans="1:11" ht="12.75">
      <c r="A10" s="189" t="s">
        <v>126</v>
      </c>
      <c r="B10" s="190"/>
      <c r="C10" s="190"/>
      <c r="D10" s="190"/>
      <c r="E10" s="190"/>
      <c r="F10" s="190"/>
      <c r="G10" s="190"/>
      <c r="H10" s="190"/>
      <c r="I10" s="4">
        <v>3</v>
      </c>
      <c r="J10" s="8"/>
      <c r="K10" s="13"/>
    </row>
    <row r="11" spans="1:11" ht="12.75">
      <c r="A11" s="189" t="s">
        <v>127</v>
      </c>
      <c r="B11" s="190"/>
      <c r="C11" s="190"/>
      <c r="D11" s="190"/>
      <c r="E11" s="190"/>
      <c r="F11" s="190"/>
      <c r="G11" s="190"/>
      <c r="H11" s="190"/>
      <c r="I11" s="4">
        <v>4</v>
      </c>
      <c r="J11" s="8"/>
      <c r="K11" s="13"/>
    </row>
    <row r="12" spans="1:11" ht="12.75">
      <c r="A12" s="189" t="s">
        <v>128</v>
      </c>
      <c r="B12" s="190"/>
      <c r="C12" s="190"/>
      <c r="D12" s="190"/>
      <c r="E12" s="190"/>
      <c r="F12" s="190"/>
      <c r="G12" s="190"/>
      <c r="H12" s="190"/>
      <c r="I12" s="4">
        <v>5</v>
      </c>
      <c r="J12" s="8"/>
      <c r="K12" s="13"/>
    </row>
    <row r="13" spans="1:11" ht="12.75">
      <c r="A13" s="195" t="s">
        <v>206</v>
      </c>
      <c r="B13" s="196"/>
      <c r="C13" s="196"/>
      <c r="D13" s="196"/>
      <c r="E13" s="196"/>
      <c r="F13" s="196"/>
      <c r="G13" s="196"/>
      <c r="H13" s="196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9" t="s">
        <v>129</v>
      </c>
      <c r="B14" s="190"/>
      <c r="C14" s="190"/>
      <c r="D14" s="190"/>
      <c r="E14" s="190"/>
      <c r="F14" s="190"/>
      <c r="G14" s="190"/>
      <c r="H14" s="190"/>
      <c r="I14" s="4">
        <v>7</v>
      </c>
      <c r="J14" s="8"/>
      <c r="K14" s="13"/>
    </row>
    <row r="15" spans="1:11" ht="12.75">
      <c r="A15" s="189" t="s">
        <v>130</v>
      </c>
      <c r="B15" s="190"/>
      <c r="C15" s="190"/>
      <c r="D15" s="190"/>
      <c r="E15" s="190"/>
      <c r="F15" s="190"/>
      <c r="G15" s="190"/>
      <c r="H15" s="190"/>
      <c r="I15" s="4">
        <v>8</v>
      </c>
      <c r="J15" s="8"/>
      <c r="K15" s="13"/>
    </row>
    <row r="16" spans="1:11" ht="12.75">
      <c r="A16" s="189" t="s">
        <v>131</v>
      </c>
      <c r="B16" s="190"/>
      <c r="C16" s="190"/>
      <c r="D16" s="190"/>
      <c r="E16" s="190"/>
      <c r="F16" s="190"/>
      <c r="G16" s="190"/>
      <c r="H16" s="190"/>
      <c r="I16" s="4">
        <v>9</v>
      </c>
      <c r="J16" s="8"/>
      <c r="K16" s="13"/>
    </row>
    <row r="17" spans="1:11" ht="12.75">
      <c r="A17" s="189" t="s">
        <v>132</v>
      </c>
      <c r="B17" s="190"/>
      <c r="C17" s="190"/>
      <c r="D17" s="190"/>
      <c r="E17" s="190"/>
      <c r="F17" s="190"/>
      <c r="G17" s="190"/>
      <c r="H17" s="190"/>
      <c r="I17" s="4">
        <v>10</v>
      </c>
      <c r="J17" s="8"/>
      <c r="K17" s="13"/>
    </row>
    <row r="18" spans="1:11" ht="12.75">
      <c r="A18" s="189" t="s">
        <v>133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/>
      <c r="K18" s="13"/>
    </row>
    <row r="19" spans="1:11" ht="12.75">
      <c r="A19" s="189" t="s">
        <v>134</v>
      </c>
      <c r="B19" s="190"/>
      <c r="C19" s="190"/>
      <c r="D19" s="190"/>
      <c r="E19" s="190"/>
      <c r="F19" s="190"/>
      <c r="G19" s="190"/>
      <c r="H19" s="190"/>
      <c r="I19" s="4">
        <v>12</v>
      </c>
      <c r="J19" s="8"/>
      <c r="K19" s="13"/>
    </row>
    <row r="20" spans="1:11" ht="12.75">
      <c r="A20" s="195" t="s">
        <v>47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5" t="s">
        <v>111</v>
      </c>
      <c r="B21" s="249"/>
      <c r="C21" s="249"/>
      <c r="D21" s="249"/>
      <c r="E21" s="249"/>
      <c r="F21" s="249"/>
      <c r="G21" s="249"/>
      <c r="H21" s="25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1" t="s">
        <v>112</v>
      </c>
      <c r="B22" s="251"/>
      <c r="C22" s="251"/>
      <c r="D22" s="251"/>
      <c r="E22" s="251"/>
      <c r="F22" s="251"/>
      <c r="G22" s="251"/>
      <c r="H22" s="25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9" t="s">
        <v>165</v>
      </c>
      <c r="B23" s="240"/>
      <c r="C23" s="240"/>
      <c r="D23" s="240"/>
      <c r="E23" s="240"/>
      <c r="F23" s="240"/>
      <c r="G23" s="240"/>
      <c r="H23" s="240"/>
      <c r="I23" s="241"/>
      <c r="J23" s="241"/>
      <c r="K23" s="242"/>
    </row>
    <row r="24" spans="1:11" ht="12.75">
      <c r="A24" s="189" t="s">
        <v>171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/>
      <c r="K24" s="13"/>
    </row>
    <row r="25" spans="1:11" ht="12.75">
      <c r="A25" s="189" t="s">
        <v>172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/>
      <c r="K25" s="13"/>
    </row>
    <row r="26" spans="1:11" ht="12.75">
      <c r="A26" s="189" t="s">
        <v>48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/>
      <c r="K26" s="13"/>
    </row>
    <row r="27" spans="1:11" ht="12.75">
      <c r="A27" s="189" t="s">
        <v>49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/>
      <c r="K27" s="13"/>
    </row>
    <row r="28" spans="1:11" ht="12.75">
      <c r="A28" s="189" t="s">
        <v>173</v>
      </c>
      <c r="B28" s="190"/>
      <c r="C28" s="190"/>
      <c r="D28" s="190"/>
      <c r="E28" s="190"/>
      <c r="F28" s="190"/>
      <c r="G28" s="190"/>
      <c r="H28" s="190"/>
      <c r="I28" s="4">
        <v>20</v>
      </c>
      <c r="J28" s="8"/>
      <c r="K28" s="13"/>
    </row>
    <row r="29" spans="1:11" ht="12.75">
      <c r="A29" s="195" t="s">
        <v>119</v>
      </c>
      <c r="B29" s="196"/>
      <c r="C29" s="196"/>
      <c r="D29" s="196"/>
      <c r="E29" s="196"/>
      <c r="F29" s="196"/>
      <c r="G29" s="196"/>
      <c r="H29" s="196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9" t="s">
        <v>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/>
      <c r="K30" s="13"/>
    </row>
    <row r="31" spans="1:11" ht="12.75">
      <c r="A31" s="189" t="s">
        <v>3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/>
      <c r="K31" s="13"/>
    </row>
    <row r="32" spans="1:11" ht="12.75">
      <c r="A32" s="189" t="s">
        <v>4</v>
      </c>
      <c r="B32" s="190"/>
      <c r="C32" s="190"/>
      <c r="D32" s="190"/>
      <c r="E32" s="190"/>
      <c r="F32" s="190"/>
      <c r="G32" s="190"/>
      <c r="H32" s="190"/>
      <c r="I32" s="4">
        <v>24</v>
      </c>
      <c r="J32" s="8"/>
      <c r="K32" s="13"/>
    </row>
    <row r="33" spans="1:11" ht="12.75">
      <c r="A33" s="195" t="s">
        <v>50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5" t="s">
        <v>113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5" t="s">
        <v>114</v>
      </c>
      <c r="B35" s="196"/>
      <c r="C35" s="196"/>
      <c r="D35" s="196"/>
      <c r="E35" s="196"/>
      <c r="F35" s="196"/>
      <c r="G35" s="196"/>
      <c r="H35" s="19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9" t="s">
        <v>166</v>
      </c>
      <c r="B36" s="240"/>
      <c r="C36" s="240"/>
      <c r="D36" s="240"/>
      <c r="E36" s="240"/>
      <c r="F36" s="240"/>
      <c r="G36" s="240"/>
      <c r="H36" s="240"/>
      <c r="I36" s="241">
        <v>0</v>
      </c>
      <c r="J36" s="241"/>
      <c r="K36" s="242"/>
    </row>
    <row r="37" spans="1:11" ht="12.75">
      <c r="A37" s="189" t="s">
        <v>180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/>
      <c r="K37" s="13"/>
    </row>
    <row r="38" spans="1:11" ht="12.75">
      <c r="A38" s="189" t="s">
        <v>29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/>
      <c r="K38" s="13"/>
    </row>
    <row r="39" spans="1:11" ht="12.75">
      <c r="A39" s="189" t="s">
        <v>30</v>
      </c>
      <c r="B39" s="190"/>
      <c r="C39" s="190"/>
      <c r="D39" s="190"/>
      <c r="E39" s="190"/>
      <c r="F39" s="190"/>
      <c r="G39" s="190"/>
      <c r="H39" s="190"/>
      <c r="I39" s="4">
        <v>30</v>
      </c>
      <c r="J39" s="8"/>
      <c r="K39" s="13"/>
    </row>
    <row r="40" spans="1:11" ht="12.75">
      <c r="A40" s="195" t="s">
        <v>51</v>
      </c>
      <c r="B40" s="196"/>
      <c r="C40" s="196"/>
      <c r="D40" s="196"/>
      <c r="E40" s="196"/>
      <c r="F40" s="196"/>
      <c r="G40" s="196"/>
      <c r="H40" s="196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9" t="s">
        <v>31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/>
      <c r="K41" s="13"/>
    </row>
    <row r="42" spans="1:11" ht="12.75">
      <c r="A42" s="189" t="s">
        <v>32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/>
      <c r="K42" s="13"/>
    </row>
    <row r="43" spans="1:11" ht="12.75">
      <c r="A43" s="189" t="s">
        <v>33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/>
      <c r="K43" s="13"/>
    </row>
    <row r="44" spans="1:11" ht="12.75">
      <c r="A44" s="189" t="s">
        <v>34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/>
      <c r="K44" s="13"/>
    </row>
    <row r="45" spans="1:11" ht="12.75">
      <c r="A45" s="189" t="s">
        <v>35</v>
      </c>
      <c r="B45" s="190"/>
      <c r="C45" s="190"/>
      <c r="D45" s="190"/>
      <c r="E45" s="190"/>
      <c r="F45" s="190"/>
      <c r="G45" s="190"/>
      <c r="H45" s="190"/>
      <c r="I45" s="4">
        <v>36</v>
      </c>
      <c r="J45" s="8"/>
      <c r="K45" s="13"/>
    </row>
    <row r="46" spans="1:11" ht="12.75">
      <c r="A46" s="195" t="s">
        <v>154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5" t="s">
        <v>168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5" t="s">
        <v>169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5" t="s">
        <v>155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5" t="s">
        <v>15</v>
      </c>
      <c r="B50" s="196"/>
      <c r="C50" s="196"/>
      <c r="D50" s="196"/>
      <c r="E50" s="196"/>
      <c r="F50" s="196"/>
      <c r="G50" s="196"/>
      <c r="H50" s="19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5" t="s">
        <v>167</v>
      </c>
      <c r="B51" s="196"/>
      <c r="C51" s="196"/>
      <c r="D51" s="196"/>
      <c r="E51" s="196"/>
      <c r="F51" s="196"/>
      <c r="G51" s="196"/>
      <c r="H51" s="196"/>
      <c r="I51" s="4">
        <v>42</v>
      </c>
      <c r="J51" s="8"/>
      <c r="K51" s="13"/>
    </row>
    <row r="52" spans="1:11" ht="12.75">
      <c r="A52" s="195" t="s">
        <v>182</v>
      </c>
      <c r="B52" s="196"/>
      <c r="C52" s="196"/>
      <c r="D52" s="196"/>
      <c r="E52" s="196"/>
      <c r="F52" s="196"/>
      <c r="G52" s="196"/>
      <c r="H52" s="196"/>
      <c r="I52" s="4">
        <v>43</v>
      </c>
      <c r="J52" s="8"/>
      <c r="K52" s="13"/>
    </row>
    <row r="53" spans="1:11" ht="12.75">
      <c r="A53" s="195" t="s">
        <v>183</v>
      </c>
      <c r="B53" s="196"/>
      <c r="C53" s="196"/>
      <c r="D53" s="196"/>
      <c r="E53" s="196"/>
      <c r="F53" s="196"/>
      <c r="G53" s="196"/>
      <c r="H53" s="196"/>
      <c r="I53" s="4">
        <v>44</v>
      </c>
      <c r="J53" s="8"/>
      <c r="K53" s="13"/>
    </row>
    <row r="54" spans="1:11" ht="12.75">
      <c r="A54" s="201" t="s">
        <v>184</v>
      </c>
      <c r="B54" s="202"/>
      <c r="C54" s="202"/>
      <c r="D54" s="202"/>
      <c r="E54" s="202"/>
      <c r="F54" s="202"/>
      <c r="G54" s="202"/>
      <c r="H54" s="202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10" zoomScaleSheetLayoutView="110" zoomScalePageLayoutView="0" workbookViewId="0" topLeftCell="A1">
      <selection activeCell="A15" sqref="A15:H15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9" width="9.140625" style="97" customWidth="1"/>
    <col min="10" max="11" width="11.8515625" style="97" customWidth="1"/>
    <col min="12" max="16384" width="9.140625" style="97" customWidth="1"/>
  </cols>
  <sheetData>
    <row r="1" spans="1:12" ht="12.75">
      <c r="A1" s="274" t="s">
        <v>292</v>
      </c>
      <c r="B1" s="275"/>
      <c r="C1" s="275"/>
      <c r="D1" s="275"/>
      <c r="E1" s="275"/>
      <c r="F1" s="275"/>
      <c r="G1" s="275"/>
      <c r="H1" s="275"/>
      <c r="I1" s="275"/>
      <c r="J1" s="275"/>
      <c r="K1" s="276"/>
      <c r="L1" s="96"/>
    </row>
    <row r="2" spans="1:12" ht="15.75">
      <c r="A2" s="117"/>
      <c r="B2" s="95"/>
      <c r="C2" s="261" t="s">
        <v>293</v>
      </c>
      <c r="D2" s="261"/>
      <c r="E2" s="99">
        <v>42370</v>
      </c>
      <c r="F2" s="98" t="s">
        <v>258</v>
      </c>
      <c r="G2" s="262">
        <v>42735</v>
      </c>
      <c r="H2" s="263"/>
      <c r="I2" s="95"/>
      <c r="J2" s="95"/>
      <c r="K2" s="118"/>
      <c r="L2" s="100"/>
    </row>
    <row r="3" spans="1:11" ht="24" thickBot="1">
      <c r="A3" s="264" t="s">
        <v>61</v>
      </c>
      <c r="B3" s="264"/>
      <c r="C3" s="264"/>
      <c r="D3" s="264"/>
      <c r="E3" s="264"/>
      <c r="F3" s="264"/>
      <c r="G3" s="264"/>
      <c r="H3" s="264"/>
      <c r="I3" s="101" t="s">
        <v>316</v>
      </c>
      <c r="J3" s="102" t="s">
        <v>156</v>
      </c>
      <c r="K3" s="102" t="s">
        <v>157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104">
        <v>2</v>
      </c>
      <c r="J4" s="103" t="s">
        <v>294</v>
      </c>
      <c r="K4" s="103" t="s">
        <v>295</v>
      </c>
    </row>
    <row r="5" spans="1:11" ht="12.75">
      <c r="A5" s="259" t="s">
        <v>296</v>
      </c>
      <c r="B5" s="260"/>
      <c r="C5" s="260"/>
      <c r="D5" s="260"/>
      <c r="E5" s="260"/>
      <c r="F5" s="260"/>
      <c r="G5" s="260"/>
      <c r="H5" s="260"/>
      <c r="I5" s="105">
        <v>1</v>
      </c>
      <c r="J5" s="106">
        <f>+Bilanca!J71</f>
        <v>1672021210</v>
      </c>
      <c r="K5" s="106">
        <f>+Bilanca!K71</f>
        <v>1672021210</v>
      </c>
    </row>
    <row r="6" spans="1:11" ht="12.75">
      <c r="A6" s="259" t="s">
        <v>297</v>
      </c>
      <c r="B6" s="260"/>
      <c r="C6" s="260"/>
      <c r="D6" s="260"/>
      <c r="E6" s="260"/>
      <c r="F6" s="260"/>
      <c r="G6" s="260"/>
      <c r="H6" s="260"/>
      <c r="I6" s="105">
        <v>2</v>
      </c>
      <c r="J6" s="119">
        <f>+Bilanca!J72</f>
        <v>109139</v>
      </c>
      <c r="K6" s="119">
        <f>+Bilanca!K72</f>
        <v>2204690</v>
      </c>
    </row>
    <row r="7" spans="1:11" ht="12.75">
      <c r="A7" s="259" t="s">
        <v>298</v>
      </c>
      <c r="B7" s="260"/>
      <c r="C7" s="260"/>
      <c r="D7" s="260"/>
      <c r="E7" s="260"/>
      <c r="F7" s="260"/>
      <c r="G7" s="260"/>
      <c r="H7" s="260"/>
      <c r="I7" s="105">
        <v>3</v>
      </c>
      <c r="J7" s="107">
        <f>+Bilanca!J73</f>
        <v>67203861</v>
      </c>
      <c r="K7" s="107">
        <f>+Bilanca!K73</f>
        <v>84401862</v>
      </c>
    </row>
    <row r="8" spans="1:11" ht="12.75">
      <c r="A8" s="259" t="s">
        <v>299</v>
      </c>
      <c r="B8" s="260"/>
      <c r="C8" s="260"/>
      <c r="D8" s="260"/>
      <c r="E8" s="260"/>
      <c r="F8" s="260"/>
      <c r="G8" s="260"/>
      <c r="H8" s="260"/>
      <c r="I8" s="105">
        <v>4</v>
      </c>
      <c r="J8" s="107">
        <f>+Bilanca!J80</f>
        <v>211961240</v>
      </c>
      <c r="K8" s="107">
        <f>+Bilanca!K80</f>
        <v>228523684</v>
      </c>
    </row>
    <row r="9" spans="1:11" ht="12.75">
      <c r="A9" s="259" t="s">
        <v>300</v>
      </c>
      <c r="B9" s="260"/>
      <c r="C9" s="260"/>
      <c r="D9" s="260"/>
      <c r="E9" s="260"/>
      <c r="F9" s="260"/>
      <c r="G9" s="260"/>
      <c r="H9" s="260"/>
      <c r="I9" s="105">
        <v>5</v>
      </c>
      <c r="J9" s="107">
        <f>+Bilanca!J83</f>
        <v>105854201</v>
      </c>
      <c r="K9" s="107">
        <f>+Bilanca!K83</f>
        <v>336657721</v>
      </c>
    </row>
    <row r="10" spans="1:11" ht="12.75">
      <c r="A10" s="259" t="s">
        <v>301</v>
      </c>
      <c r="B10" s="260"/>
      <c r="C10" s="260"/>
      <c r="D10" s="260"/>
      <c r="E10" s="260"/>
      <c r="F10" s="260"/>
      <c r="G10" s="260"/>
      <c r="H10" s="260"/>
      <c r="I10" s="105">
        <v>6</v>
      </c>
      <c r="J10" s="107"/>
      <c r="K10" s="107"/>
    </row>
    <row r="11" spans="1:11" ht="12.75">
      <c r="A11" s="259" t="s">
        <v>302</v>
      </c>
      <c r="B11" s="260"/>
      <c r="C11" s="260"/>
      <c r="D11" s="260"/>
      <c r="E11" s="260"/>
      <c r="F11" s="260"/>
      <c r="G11" s="260"/>
      <c r="H11" s="260"/>
      <c r="I11" s="105">
        <v>7</v>
      </c>
      <c r="J11" s="107"/>
      <c r="K11" s="107"/>
    </row>
    <row r="12" spans="1:11" ht="12.75">
      <c r="A12" s="259" t="s">
        <v>303</v>
      </c>
      <c r="B12" s="260"/>
      <c r="C12" s="260"/>
      <c r="D12" s="260"/>
      <c r="E12" s="260"/>
      <c r="F12" s="260"/>
      <c r="G12" s="260"/>
      <c r="H12" s="260"/>
      <c r="I12" s="105">
        <v>8</v>
      </c>
      <c r="J12" s="107">
        <f>+Bilanca!J79</f>
        <v>31431842</v>
      </c>
      <c r="K12" s="107">
        <f>+Bilanca!K79</f>
        <v>273313</v>
      </c>
    </row>
    <row r="13" spans="1:11" ht="12.75">
      <c r="A13" s="259" t="s">
        <v>304</v>
      </c>
      <c r="B13" s="260"/>
      <c r="C13" s="260"/>
      <c r="D13" s="260"/>
      <c r="E13" s="260"/>
      <c r="F13" s="260"/>
      <c r="G13" s="260"/>
      <c r="H13" s="260"/>
      <c r="I13" s="105">
        <v>9</v>
      </c>
      <c r="J13" s="107"/>
      <c r="K13" s="107"/>
    </row>
    <row r="14" spans="1:11" ht="12.75">
      <c r="A14" s="270" t="s">
        <v>305</v>
      </c>
      <c r="B14" s="271"/>
      <c r="C14" s="271"/>
      <c r="D14" s="271"/>
      <c r="E14" s="271"/>
      <c r="F14" s="271"/>
      <c r="G14" s="271"/>
      <c r="H14" s="271"/>
      <c r="I14" s="105">
        <v>10</v>
      </c>
      <c r="J14" s="108">
        <f>SUM(J5:J13)</f>
        <v>2088581493</v>
      </c>
      <c r="K14" s="108">
        <f>SUM(K5:K13)</f>
        <v>2324082480</v>
      </c>
    </row>
    <row r="15" spans="1:11" ht="12.75">
      <c r="A15" s="259" t="s">
        <v>306</v>
      </c>
      <c r="B15" s="260"/>
      <c r="C15" s="260"/>
      <c r="D15" s="260"/>
      <c r="E15" s="260"/>
      <c r="F15" s="260"/>
      <c r="G15" s="260"/>
      <c r="H15" s="260"/>
      <c r="I15" s="105">
        <v>11</v>
      </c>
      <c r="J15" s="107"/>
      <c r="K15" s="107"/>
    </row>
    <row r="16" spans="1:11" ht="12.75">
      <c r="A16" s="259" t="s">
        <v>307</v>
      </c>
      <c r="B16" s="260"/>
      <c r="C16" s="260"/>
      <c r="D16" s="260"/>
      <c r="E16" s="260"/>
      <c r="F16" s="260"/>
      <c r="G16" s="260"/>
      <c r="H16" s="260"/>
      <c r="I16" s="105">
        <v>12</v>
      </c>
      <c r="J16" s="107"/>
      <c r="K16" s="107"/>
    </row>
    <row r="17" spans="1:11" ht="12.75">
      <c r="A17" s="259" t="s">
        <v>308</v>
      </c>
      <c r="B17" s="260"/>
      <c r="C17" s="260"/>
      <c r="D17" s="260"/>
      <c r="E17" s="260"/>
      <c r="F17" s="260"/>
      <c r="G17" s="260"/>
      <c r="H17" s="260"/>
      <c r="I17" s="105">
        <v>13</v>
      </c>
      <c r="J17" s="107"/>
      <c r="K17" s="107"/>
    </row>
    <row r="18" spans="1:11" ht="12.75">
      <c r="A18" s="259" t="s">
        <v>309</v>
      </c>
      <c r="B18" s="260"/>
      <c r="C18" s="260"/>
      <c r="D18" s="260"/>
      <c r="E18" s="260"/>
      <c r="F18" s="260"/>
      <c r="G18" s="260"/>
      <c r="H18" s="260"/>
      <c r="I18" s="105">
        <v>14</v>
      </c>
      <c r="J18" s="107"/>
      <c r="K18" s="107"/>
    </row>
    <row r="19" spans="1:11" ht="12.75">
      <c r="A19" s="259" t="s">
        <v>310</v>
      </c>
      <c r="B19" s="260"/>
      <c r="C19" s="260"/>
      <c r="D19" s="260"/>
      <c r="E19" s="260"/>
      <c r="F19" s="260"/>
      <c r="G19" s="260"/>
      <c r="H19" s="260"/>
      <c r="I19" s="105">
        <v>15</v>
      </c>
      <c r="J19" s="107"/>
      <c r="K19" s="107"/>
    </row>
    <row r="20" spans="1:11" ht="12.75">
      <c r="A20" s="259" t="s">
        <v>311</v>
      </c>
      <c r="B20" s="260"/>
      <c r="C20" s="260"/>
      <c r="D20" s="260"/>
      <c r="E20" s="260"/>
      <c r="F20" s="260"/>
      <c r="G20" s="260"/>
      <c r="H20" s="260"/>
      <c r="I20" s="105">
        <v>16</v>
      </c>
      <c r="J20" s="107"/>
      <c r="K20" s="107"/>
    </row>
    <row r="21" spans="1:11" ht="12.75">
      <c r="A21" s="270" t="s">
        <v>312</v>
      </c>
      <c r="B21" s="271"/>
      <c r="C21" s="271"/>
      <c r="D21" s="271"/>
      <c r="E21" s="271"/>
      <c r="F21" s="271"/>
      <c r="G21" s="271"/>
      <c r="H21" s="271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6" t="s">
        <v>313</v>
      </c>
      <c r="B23" s="267"/>
      <c r="C23" s="267"/>
      <c r="D23" s="267"/>
      <c r="E23" s="267"/>
      <c r="F23" s="267"/>
      <c r="G23" s="267"/>
      <c r="H23" s="267"/>
      <c r="I23" s="110">
        <v>18</v>
      </c>
      <c r="J23" s="106"/>
      <c r="K23" s="106"/>
    </row>
    <row r="24" spans="1:11" ht="23.25" customHeight="1">
      <c r="A24" s="268" t="s">
        <v>314</v>
      </c>
      <c r="B24" s="269"/>
      <c r="C24" s="269"/>
      <c r="D24" s="269"/>
      <c r="E24" s="269"/>
      <c r="F24" s="269"/>
      <c r="G24" s="269"/>
      <c r="H24" s="269"/>
      <c r="I24" s="111">
        <v>19</v>
      </c>
      <c r="J24" s="109"/>
      <c r="K24" s="109"/>
    </row>
    <row r="25" spans="1:11" ht="30" customHeight="1">
      <c r="A25" s="272" t="s">
        <v>315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2" t="s">
        <v>318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Barbara Milotti-Akilić</cp:lastModifiedBy>
  <cp:lastPrinted>2017-02-17T12:05:45Z</cp:lastPrinted>
  <dcterms:created xsi:type="dcterms:W3CDTF">2008-10-17T11:51:54Z</dcterms:created>
  <dcterms:modified xsi:type="dcterms:W3CDTF">2017-02-24T13:56:16Z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